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Eric Meyers\Order Sheets\SUVs - Lines 1-54-55-56-57-58\Tahoe - Lines 5-11-58\Line 5 - Tahoe PPV\"/>
    </mc:Choice>
  </mc:AlternateContent>
  <bookViews>
    <workbookView xWindow="-120" yWindow="-120" windowWidth="24240" windowHeight="11976"/>
  </bookViews>
  <sheets>
    <sheet name="Sheet1" sheetId="1" r:id="rId1"/>
    <sheet name="Sheet2" sheetId="2" r:id="rId2"/>
    <sheet name="Sheet3" sheetId="3" r:id="rId3"/>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E33" i="1" l="1"/>
  <c r="E36" i="1" l="1"/>
  <c r="E29" i="1" l="1"/>
  <c r="E35" i="1" l="1"/>
  <c r="E25" i="1"/>
  <c r="E24" i="1"/>
  <c r="E21" i="1"/>
  <c r="E22" i="1"/>
  <c r="E19" i="1" l="1"/>
  <c r="E18" i="1" l="1"/>
  <c r="D45" i="1" l="1"/>
  <c r="E20" i="1" l="1"/>
  <c r="E23" i="1"/>
  <c r="E26" i="1"/>
  <c r="E27" i="1"/>
  <c r="E28" i="1"/>
  <c r="E30" i="1"/>
  <c r="E31" i="1"/>
  <c r="E32" i="1"/>
  <c r="E34" i="1"/>
  <c r="E37" i="1"/>
  <c r="E11" i="1" l="1"/>
  <c r="E38" i="1" s="1"/>
  <c r="E39" i="1" s="1"/>
  <c r="E8" i="1"/>
  <c r="E41" i="1" l="1"/>
  <c r="E44" i="1" l="1"/>
  <c r="E45" i="1" s="1"/>
</calcChain>
</file>

<file path=xl/sharedStrings.xml><?xml version="1.0" encoding="utf-8"?>
<sst xmlns="http://schemas.openxmlformats.org/spreadsheetml/2006/main" count="110" uniqueCount="94">
  <si>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</si>
  <si>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</si>
  <si>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</si>
  <si>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Chevrolet Tahoe PPV</t>
  </si>
  <si>
    <t>Contract Line</t>
  </si>
  <si>
    <t>Delivery ARO</t>
  </si>
  <si>
    <t>State Contract Number</t>
  </si>
  <si>
    <t>Vendor</t>
  </si>
  <si>
    <t>Gerry Lane Chevrolet</t>
  </si>
  <si>
    <t>Base Vehicle</t>
  </si>
  <si>
    <t>Vehicle Description</t>
  </si>
  <si>
    <t>Order Code</t>
  </si>
  <si>
    <t>Unit Price</t>
  </si>
  <si>
    <t>Quantity</t>
  </si>
  <si>
    <t>Extended Price</t>
  </si>
  <si>
    <t>RWD with 5.3L EcoTec3 V8 Engine</t>
  </si>
  <si>
    <t>Optional Configurations</t>
  </si>
  <si>
    <t>Description</t>
  </si>
  <si>
    <t>4WD with 5.3L EcoTec3 V8 Engine</t>
  </si>
  <si>
    <t>Available Exterior Colors</t>
  </si>
  <si>
    <t>(GAZ) Summit White</t>
  </si>
  <si>
    <t>(GBA) Black</t>
  </si>
  <si>
    <t>Optional Equipment</t>
  </si>
  <si>
    <t>Option Description</t>
  </si>
  <si>
    <t>Option Code</t>
  </si>
  <si>
    <t>Option Unit Price</t>
  </si>
  <si>
    <t>Add Option</t>
  </si>
  <si>
    <t>NC</t>
  </si>
  <si>
    <t>Carpet Floor Covering</t>
  </si>
  <si>
    <t>B30</t>
  </si>
  <si>
    <t>Ground Studs</t>
  </si>
  <si>
    <t>UT7</t>
  </si>
  <si>
    <t>6C7</t>
  </si>
  <si>
    <t>Inoperative Rear Door Locks and Handles</t>
  </si>
  <si>
    <t>6N6</t>
  </si>
  <si>
    <t>Inoperative Rear Windows</t>
  </si>
  <si>
    <t>6N5</t>
  </si>
  <si>
    <t>Cargo Security Shade</t>
  </si>
  <si>
    <t>VRS</t>
  </si>
  <si>
    <t>Delete Daytime Running Lamps and Automatic Headlamps</t>
  </si>
  <si>
    <t>9G8</t>
  </si>
  <si>
    <t>6J3</t>
  </si>
  <si>
    <t>Horn &amp; Siren Circuit Wiring</t>
  </si>
  <si>
    <t>6J4</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</si>
  <si>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</si>
  <si>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</si>
  <si>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</si>
  <si>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</si>
  <si>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</si>
  <si>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</si>
  <si>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</si>
  <si>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</si>
  <si>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</si>
  <si>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Delivery Point of Contact Name:</t>
  </si>
  <si>
    <t>LPAA Approval No</t>
  </si>
  <si>
    <t>Phone:</t>
  </si>
  <si>
    <t>Requisition No</t>
  </si>
  <si>
    <t>Email:</t>
  </si>
  <si>
    <t>Shopping Cart</t>
  </si>
  <si>
    <t>Vendor Information</t>
  </si>
  <si>
    <t>Eric Meyers</t>
  </si>
  <si>
    <t xml:space="preserve">Vendor No. </t>
  </si>
  <si>
    <t>225-268-7160</t>
  </si>
  <si>
    <t>eric.meyers@gerrylane.com</t>
  </si>
  <si>
    <t>CC10706-9C1</t>
  </si>
  <si>
    <t>Lamp, Auxiliary Red and White Dome Light</t>
  </si>
  <si>
    <t>5Y1</t>
  </si>
  <si>
    <t>Front Center Seat (20%) delete</t>
  </si>
  <si>
    <t>Safety and Alert Package</t>
  </si>
  <si>
    <t>PQA</t>
  </si>
  <si>
    <t>20" Painted Wheels</t>
  </si>
  <si>
    <t>PD4</t>
  </si>
  <si>
    <t>Grill Lamps &amp; Siren Speakers Wiring
(Factory only option)</t>
  </si>
  <si>
    <t>180-360 Days</t>
  </si>
  <si>
    <t>(GXP) Lakeshore Blue</t>
  </si>
  <si>
    <t>(G6M) Dark Ash</t>
  </si>
  <si>
    <t>(GXD) Sterling Gray</t>
  </si>
  <si>
    <t>Cloth Rear Seat</t>
  </si>
  <si>
    <t>delete 5T5</t>
  </si>
  <si>
    <t>20" Aluminum Wheels</t>
  </si>
  <si>
    <t>Front &amp; Rear Flasher</t>
  </si>
  <si>
    <t>Remote Start</t>
  </si>
  <si>
    <t>6J7</t>
  </si>
  <si>
    <t>BTV</t>
  </si>
  <si>
    <t>Additional Key Fob</t>
  </si>
  <si>
    <t>AMF</t>
  </si>
  <si>
    <t>NZV</t>
  </si>
  <si>
    <t>CK10706-9C1</t>
  </si>
  <si>
    <t>Spotlamp, Left-Hand</t>
  </si>
  <si>
    <t>7X3</t>
  </si>
  <si>
    <t>Recovery Hooks</t>
  </si>
  <si>
    <t>V76</t>
  </si>
  <si>
    <t>Aux Speaker Wiring</t>
  </si>
  <si>
    <t>WX7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</si>
</sst>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6" fillId="0" borderId="10"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0" fillId="0" borderId="12" xfId="0"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22" xfId="0" applyFill="1" applyBorder="1" applyAlignment="1" applyProtection="1">
      <alignment horizontal="center" wrapText="1"/>
      <protection locked="0"/>
    </xf>
    <xf numFmtId="0" fontId="0" fillId="5" borderId="24" xfId="0" applyFill="1" applyBorder="1" applyAlignment="1" applyProtection="1">
      <alignment horizontal="center" wrapText="1"/>
      <protection locked="0"/>
    </xf>
    <xf numFmtId="44" fontId="0" fillId="0" borderId="5" xfId="1" applyFont="1" applyBorder="1" applyAlignment="1" applyProtection="1">
      <alignment horizontal="right"/>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5" borderId="6" xfId="0" applyFill="1" applyBorder="1" applyAlignment="1">
      <alignment horizontal="left"/>
    </xf>
    <xf numFmtId="0" fontId="2" fillId="0" borderId="4" xfId="0" applyFont="1" applyBorder="1" applyAlignment="1">
      <alignment horizontal="right"/>
    </xf>
    <xf numFmtId="0" fontId="2" fillId="0" borderId="6" xfId="0" applyFont="1" applyBorder="1" applyAlignment="1">
      <alignment horizontal="center"/>
    </xf>
    <xf numFmtId="0" fontId="0" fillId="0" borderId="28" xfId="0" applyBorder="1" applyAlignment="1">
      <alignment horizontal="right"/>
    </xf>
    <xf numFmtId="44" fontId="0" fillId="4" borderId="6" xfId="0" applyNumberFormat="1" applyFill="1" applyBorder="1" applyProtection="1">
      <protection hidden="1"/>
    </xf>
    <xf numFmtId="0" fontId="0" fillId="4" borderId="0" xfId="0" applyFill="1"/>
    <xf numFmtId="44" fontId="0" fillId="0" borderId="5" xfId="1" applyFont="1" applyFill="1" applyBorder="1" applyAlignment="1" applyProtection="1">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0" fontId="0" fillId="0" borderId="4" xfId="0" applyFill="1" applyBorder="1" applyAlignment="1" applyProtection="1">
      <alignment wrapText="1"/>
      <protection hidden="1"/>
    </xf>
    <xf numFmtId="0" fontId="0" fillId="0" borderId="5" xfId="0" applyFill="1" applyBorder="1" applyAlignment="1" applyProtection="1">
      <alignment horizontal="center"/>
      <protection hidden="1"/>
    </xf>
    <xf numFmtId="44" fontId="0" fillId="0" borderId="5" xfId="1" applyFont="1" applyFill="1" applyBorder="1" applyAlignment="1" applyProtection="1">
      <alignment horizontal="right"/>
      <protection hidden="1"/>
    </xf>
    <xf numFmtId="0" fontId="0" fillId="0" borderId="21" xfId="0" applyFill="1" applyBorder="1" applyAlignment="1" applyProtection="1">
      <alignment horizontal="center" wrapText="1"/>
      <protection hidden="1"/>
    </xf>
    <xf numFmtId="0" fontId="0" fillId="0" borderId="4" xfId="0" applyFill="1" applyBorder="1" applyAlignment="1" applyProtection="1">
      <alignment horizontal="center" wrapText="1"/>
      <protection hidden="1"/>
    </xf>
    <xf numFmtId="0" fontId="0" fillId="0" borderId="23" xfId="0" applyFill="1" applyBorder="1" applyAlignment="1" applyProtection="1">
      <alignment horizontal="center" wrapText="1"/>
      <protection hidden="1"/>
    </xf>
    <xf numFmtId="44" fontId="0" fillId="0" borderId="0" xfId="0" applyNumberFormat="1"/>
    <xf numFmtId="44" fontId="0" fillId="4" borderId="0" xfId="0" applyNumberFormat="1" applyFill="1"/>
    <xf numFmtId="0" fontId="0" fillId="0" borderId="5" xfId="0" applyFont="1" applyBorder="1" applyProtection="1">
      <protection hidden="1"/>
    </xf>
    <xf numFmtId="44" fontId="0" fillId="0" borderId="6" xfId="0" applyNumberFormat="1" applyFont="1" applyBorder="1" applyProtection="1">
      <protection hidden="1"/>
    </xf>
    <xf numFmtId="0" fontId="0" fillId="0" borderId="29" xfId="0" applyBorder="1" applyProtection="1">
      <protection hidden="1"/>
    </xf>
    <xf numFmtId="44" fontId="0" fillId="0" borderId="30" xfId="0" applyNumberFormat="1" applyBorder="1" applyProtection="1">
      <protection hidden="1"/>
    </xf>
    <xf numFmtId="0" fontId="0" fillId="5" borderId="5" xfId="0" applyFill="1" applyBorder="1" applyAlignment="1" applyProtection="1">
      <alignment horizontal="center" wrapText="1"/>
      <protection locked="0"/>
    </xf>
    <xf numFmtId="0" fontId="8" fillId="3" borderId="18" xfId="0" applyFont="1" applyFill="1" applyBorder="1" applyAlignment="1" applyProtection="1">
      <alignment horizontal="center"/>
      <protection hidden="1"/>
    </xf>
    <xf numFmtId="0" fontId="8" fillId="3" borderId="19" xfId="0" applyFont="1" applyFill="1" applyBorder="1" applyAlignment="1" applyProtection="1">
      <alignment horizontal="center"/>
      <protection hidden="1"/>
    </xf>
    <xf numFmtId="0" fontId="8" fillId="3" borderId="20" xfId="0" applyFont="1" applyFill="1" applyBorder="1" applyAlignment="1" applyProtection="1">
      <alignment horizontal="center"/>
      <protection hidden="1"/>
    </xf>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6" fillId="3" borderId="15" xfId="0" applyFont="1" applyFill="1" applyBorder="1" applyAlignment="1" applyProtection="1">
      <alignment horizontal="center"/>
      <protection hidden="1"/>
    </xf>
    <xf numFmtId="0" fontId="6" fillId="3" borderId="16" xfId="0" applyFont="1" applyFill="1" applyBorder="1" applyAlignment="1" applyProtection="1">
      <alignment horizontal="center"/>
      <protection hidden="1"/>
    </xf>
    <xf numFmtId="0" fontId="6" fillId="3" borderId="17" xfId="0" applyFont="1" applyFill="1" applyBorder="1" applyAlignment="1" applyProtection="1">
      <alignment horizontal="center"/>
      <protection hidden="1"/>
    </xf>
    <xf numFmtId="0" fontId="0" fillId="0" borderId="29" xfId="0" applyBorder="1" applyAlignment="1">
      <alignment horizontal="left"/>
    </xf>
    <xf numFmtId="0" fontId="0" fillId="0" borderId="30" xfId="0" applyBorder="1" applyAlignment="1">
      <alignment horizontal="left"/>
    </xf>
    <xf numFmtId="0" fontId="0" fillId="5" borderId="5" xfId="0" applyFill="1" applyBorder="1" applyAlignment="1" applyProtection="1">
      <alignment horizontal="center" wrapText="1"/>
      <protection locked="0"/>
    </xf>
    <xf numFmtId="0" fontId="8" fillId="3" borderId="18" xfId="0" applyFont="1" applyFill="1" applyBorder="1" applyAlignment="1" applyProtection="1">
      <alignment horizontal="center" wrapText="1"/>
      <protection hidden="1"/>
    </xf>
    <xf numFmtId="0" fontId="8" fillId="3" borderId="19" xfId="0" applyFont="1" applyFill="1" applyBorder="1" applyAlignment="1" applyProtection="1">
      <alignment horizontal="center" wrapText="1"/>
      <protection hidden="1"/>
    </xf>
    <xf numFmtId="0" fontId="8" fillId="3" borderId="20" xfId="0" applyFont="1" applyFill="1" applyBorder="1" applyAlignment="1" applyProtection="1">
      <alignment horizontal="center" wrapText="1"/>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5" xfId="0" applyFont="1" applyFill="1" applyBorder="1" applyAlignment="1" applyProtection="1">
      <alignment horizontal="center"/>
      <protection hidden="1"/>
    </xf>
    <xf numFmtId="0" fontId="8" fillId="3" borderId="26" xfId="0" applyFont="1" applyFill="1" applyBorder="1" applyAlignment="1" applyProtection="1">
      <alignment horizontal="center"/>
      <protection hidden="1"/>
    </xf>
    <xf numFmtId="0" fontId="8" fillId="3" borderId="27"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4" xfId="0" applyFont="1" applyBorder="1" applyAlignment="1" applyProtection="1">
      <alignment horizontal="center"/>
      <protection hidden="1"/>
    </xf>
    <xf numFmtId="0" fontId="0" fillId="0" borderId="5" xfId="0" applyFont="1" applyBorder="1" applyAlignment="1" applyProtection="1">
      <alignment horizontal="center"/>
      <protection hidden="1"/>
    </xf>
    <xf numFmtId="0" fontId="0" fillId="0" borderId="28" xfId="0" applyBorder="1" applyAlignment="1" applyProtection="1">
      <alignment horizontal="center"/>
      <protection hidden="1"/>
    </xf>
    <xf numFmtId="0" fontId="0" fillId="0" borderId="29"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31" xfId="0" applyFill="1" applyBorder="1" applyAlignment="1" applyProtection="1">
      <alignment horizontal="center" wrapText="1"/>
      <protection hidden="1"/>
    </xf>
    <xf numFmtId="0" fontId="0" fillId="0" borderId="32" xfId="0" applyFill="1" applyBorder="1" applyAlignment="1" applyProtection="1">
      <alignment horizontal="center" wrapText="1"/>
      <protection hidden="1"/>
    </xf>
    <xf numFmtId="0" fontId="0" fillId="0" borderId="5" xfId="0" applyBorder="1" applyAlignment="1" applyProtection="1">
      <alignment horizontal="center" wrapText="1"/>
      <protection hidden="1"/>
    </xf>
    <xf numFmtId="0" fontId="0" fillId="0" borderId="5" xfId="0"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xf numFmtId="0" fontId="2" fillId="0" borderId="13"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9" fillId="0" borderId="6"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view="pageLayout" zoomScaleNormal="100" workbookViewId="0">
      <selection activeCell="D11" sqref="D11"/>
    </sheetView>
  </sheetViews>
  <sheetFormatPr defaultRowHeight="14.4" x14ac:dyDescent="0.3"/>
  <cols>
    <col min="1" max="1" width="33.77734375" customWidth="1"/>
    <col min="2" max="2" width="15.109375" bestFit="1" customWidth="1"/>
    <col min="3" max="3" width="16.77734375" customWidth="1"/>
    <col min="4" max="4" width="17.21875" bestFit="1" customWidth="1"/>
    <col min="5" max="5" width="16.77734375" customWidth="1"/>
    <col min="6" max="6" width="12.109375" bestFit="1" customWidth="1"/>
  </cols>
  <sheetData>
    <row r="1" spans="1:6" ht="27.3" customHeight="1" thickTop="1" x14ac:dyDescent="0.35">
      <c r="A1" s="51" t="s">
        <v>0</v>
      </c>
      <c r="B1" s="52"/>
      <c r="C1" s="52"/>
      <c r="D1" s="52"/>
      <c r="E1" s="53"/>
    </row>
    <row r="2" spans="1:6" ht="21" customHeight="1" x14ac:dyDescent="0.4">
      <c r="A2" s="54" t="s">
        <v>1</v>
      </c>
      <c r="B2" s="55"/>
      <c r="C2" s="55"/>
      <c r="D2" s="55"/>
      <c r="E2" s="56"/>
    </row>
    <row r="3" spans="1:6" ht="147" customHeight="1" thickBot="1" x14ac:dyDescent="0.35">
      <c r="A3" s="57" t="s">
        <v>2</v>
      </c>
      <c r="B3" s="58"/>
      <c r="C3" s="58"/>
      <c r="D3" s="58"/>
      <c r="E3" s="59"/>
    </row>
    <row r="4" spans="1:6" ht="21.6" thickBot="1" x14ac:dyDescent="0.45">
      <c r="A4" s="1" t="s">
        <v>3</v>
      </c>
      <c r="B4" s="2" t="s">
        <v>4</v>
      </c>
      <c r="C4" s="3">
        <v>5</v>
      </c>
      <c r="D4" s="4" t="s">
        <v>5</v>
      </c>
      <c r="E4" s="91" t="s">
        <v>73</v>
      </c>
    </row>
    <row r="5" spans="1:6" ht="15" thickBot="1" x14ac:dyDescent="0.35">
      <c r="A5" s="5" t="s">
        <v>6</v>
      </c>
      <c r="B5" s="6">
        <v>4400023794</v>
      </c>
      <c r="C5" s="7" t="s">
        <v>7</v>
      </c>
      <c r="D5" s="89" t="s">
        <v>8</v>
      </c>
      <c r="E5" s="90"/>
    </row>
    <row r="6" spans="1:6" ht="21" customHeight="1" x14ac:dyDescent="0.4">
      <c r="A6" s="60" t="s">
        <v>9</v>
      </c>
      <c r="B6" s="61"/>
      <c r="C6" s="61"/>
      <c r="D6" s="61"/>
      <c r="E6" s="62"/>
    </row>
    <row r="7" spans="1:6" x14ac:dyDescent="0.3">
      <c r="A7" s="8" t="s">
        <v>10</v>
      </c>
      <c r="B7" s="9" t="s">
        <v>11</v>
      </c>
      <c r="C7" s="9" t="s">
        <v>12</v>
      </c>
      <c r="D7" s="9" t="s">
        <v>13</v>
      </c>
      <c r="E7" s="10" t="s">
        <v>14</v>
      </c>
    </row>
    <row r="8" spans="1:6" x14ac:dyDescent="0.3">
      <c r="A8" s="11" t="s">
        <v>15</v>
      </c>
      <c r="B8" s="12" t="s">
        <v>64</v>
      </c>
      <c r="C8" s="13">
        <v>49053.2</v>
      </c>
      <c r="D8" s="14"/>
      <c r="E8" s="15">
        <f>$C8*D8</f>
        <v>0</v>
      </c>
      <c r="F8" s="38"/>
    </row>
    <row r="9" spans="1:6" ht="18.75" customHeight="1" x14ac:dyDescent="0.35">
      <c r="A9" s="48" t="s">
        <v>16</v>
      </c>
      <c r="B9" s="49"/>
      <c r="C9" s="49"/>
      <c r="D9" s="49"/>
      <c r="E9" s="50"/>
      <c r="F9" s="38"/>
    </row>
    <row r="10" spans="1:6" x14ac:dyDescent="0.3">
      <c r="A10" s="16" t="s">
        <v>17</v>
      </c>
      <c r="B10" s="9" t="s">
        <v>11</v>
      </c>
      <c r="C10" s="9" t="s">
        <v>12</v>
      </c>
      <c r="D10" s="9" t="s">
        <v>13</v>
      </c>
      <c r="E10" s="10" t="s">
        <v>14</v>
      </c>
      <c r="F10" s="38"/>
    </row>
    <row r="11" spans="1:6" x14ac:dyDescent="0.3">
      <c r="A11" s="11" t="s">
        <v>18</v>
      </c>
      <c r="B11" s="12" t="s">
        <v>87</v>
      </c>
      <c r="C11" s="13">
        <v>56458.1</v>
      </c>
      <c r="D11" s="14"/>
      <c r="E11" s="15">
        <f>$C11*D11</f>
        <v>0</v>
      </c>
      <c r="F11" s="38"/>
    </row>
    <row r="12" spans="1:6" ht="18.75" customHeight="1" x14ac:dyDescent="0.35">
      <c r="A12" s="66" t="s">
        <v>19</v>
      </c>
      <c r="B12" s="67"/>
      <c r="C12" s="67"/>
      <c r="D12" s="67"/>
      <c r="E12" s="68"/>
    </row>
    <row r="13" spans="1:6" x14ac:dyDescent="0.3">
      <c r="A13" s="35" t="s">
        <v>75</v>
      </c>
      <c r="B13" s="17"/>
      <c r="C13" s="83" t="s">
        <v>74</v>
      </c>
      <c r="D13" s="84"/>
      <c r="E13" s="17"/>
    </row>
    <row r="14" spans="1:6" x14ac:dyDescent="0.3">
      <c r="A14" s="36" t="s">
        <v>76</v>
      </c>
      <c r="B14" s="30"/>
      <c r="C14" s="83" t="s">
        <v>20</v>
      </c>
      <c r="D14" s="84"/>
      <c r="E14" s="30"/>
    </row>
    <row r="15" spans="1:6" x14ac:dyDescent="0.3">
      <c r="A15" s="37" t="s">
        <v>21</v>
      </c>
      <c r="B15" s="44"/>
      <c r="C15" s="85"/>
      <c r="D15" s="85"/>
      <c r="E15" s="18"/>
    </row>
    <row r="16" spans="1:6" ht="18" x14ac:dyDescent="0.35">
      <c r="A16" s="45" t="s">
        <v>22</v>
      </c>
      <c r="B16" s="46"/>
      <c r="C16" s="46"/>
      <c r="D16" s="46"/>
      <c r="E16" s="47"/>
    </row>
    <row r="17" spans="1:6" x14ac:dyDescent="0.3">
      <c r="A17" s="8" t="s">
        <v>23</v>
      </c>
      <c r="B17" s="9" t="s">
        <v>24</v>
      </c>
      <c r="C17" s="9" t="s">
        <v>25</v>
      </c>
      <c r="D17" s="9" t="s">
        <v>26</v>
      </c>
      <c r="E17" s="10" t="s">
        <v>14</v>
      </c>
    </row>
    <row r="18" spans="1:6" x14ac:dyDescent="0.3">
      <c r="A18" s="11" t="s">
        <v>67</v>
      </c>
      <c r="B18" s="31" t="s">
        <v>66</v>
      </c>
      <c r="C18" s="19" t="s">
        <v>27</v>
      </c>
      <c r="D18" s="14"/>
      <c r="E18" s="15">
        <f>IF(D18="YES","NC",0)</f>
        <v>0</v>
      </c>
      <c r="F18" s="38"/>
    </row>
    <row r="19" spans="1:6" x14ac:dyDescent="0.3">
      <c r="A19" s="32" t="s">
        <v>77</v>
      </c>
      <c r="B19" s="33" t="s">
        <v>78</v>
      </c>
      <c r="C19" s="34" t="s">
        <v>27</v>
      </c>
      <c r="D19" s="14"/>
      <c r="E19" s="15">
        <f>IF(D19="YES","NC",0)</f>
        <v>0</v>
      </c>
      <c r="F19" s="38"/>
    </row>
    <row r="20" spans="1:6" s="28" customFormat="1" x14ac:dyDescent="0.3">
      <c r="A20" s="32" t="s">
        <v>28</v>
      </c>
      <c r="B20" s="33" t="s">
        <v>29</v>
      </c>
      <c r="C20" s="29">
        <v>177.45</v>
      </c>
      <c r="D20" s="14"/>
      <c r="E20" s="27">
        <f t="shared" ref="E20:E37" si="0">IF(D20="Yes",$C20*SUM($D$8,$D$11),0)</f>
        <v>0</v>
      </c>
      <c r="F20" s="38"/>
    </row>
    <row r="21" spans="1:6" s="28" customFormat="1" x14ac:dyDescent="0.3">
      <c r="A21" s="32" t="s">
        <v>30</v>
      </c>
      <c r="B21" s="33" t="s">
        <v>31</v>
      </c>
      <c r="C21" s="34" t="s">
        <v>27</v>
      </c>
      <c r="D21" s="14"/>
      <c r="E21" s="27">
        <f>IF(D21="YES","NC",0)</f>
        <v>0</v>
      </c>
      <c r="F21" s="38"/>
    </row>
    <row r="22" spans="1:6" s="28" customFormat="1" x14ac:dyDescent="0.3">
      <c r="A22" s="32" t="s">
        <v>84</v>
      </c>
      <c r="B22" s="33" t="s">
        <v>85</v>
      </c>
      <c r="C22" s="34" t="s">
        <v>27</v>
      </c>
      <c r="D22" s="14"/>
      <c r="E22" s="27">
        <f>IF(D22="YES","NC",0)</f>
        <v>0</v>
      </c>
      <c r="F22" s="38"/>
    </row>
    <row r="23" spans="1:6" s="28" customFormat="1" x14ac:dyDescent="0.3">
      <c r="A23" s="32" t="s">
        <v>68</v>
      </c>
      <c r="B23" s="33" t="s">
        <v>69</v>
      </c>
      <c r="C23" s="29">
        <v>750.75</v>
      </c>
      <c r="D23" s="14"/>
      <c r="E23" s="27">
        <f t="shared" si="0"/>
        <v>0</v>
      </c>
      <c r="F23" s="38"/>
    </row>
    <row r="24" spans="1:6" s="28" customFormat="1" x14ac:dyDescent="0.3">
      <c r="A24" s="32" t="s">
        <v>80</v>
      </c>
      <c r="B24" s="33" t="s">
        <v>82</v>
      </c>
      <c r="C24" s="34" t="s">
        <v>27</v>
      </c>
      <c r="D24" s="14"/>
      <c r="E24" s="27">
        <f>IF(D24="YES","NC",0)</f>
        <v>0</v>
      </c>
      <c r="F24" s="38"/>
    </row>
    <row r="25" spans="1:6" s="28" customFormat="1" x14ac:dyDescent="0.3">
      <c r="A25" s="32" t="s">
        <v>81</v>
      </c>
      <c r="B25" s="33" t="s">
        <v>83</v>
      </c>
      <c r="C25" s="34" t="s">
        <v>27</v>
      </c>
      <c r="D25" s="14"/>
      <c r="E25" s="27">
        <f>IF(D25="YES","NC",0)</f>
        <v>0</v>
      </c>
      <c r="F25" s="38"/>
    </row>
    <row r="26" spans="1:6" s="28" customFormat="1" ht="28.8" x14ac:dyDescent="0.3">
      <c r="A26" s="32" t="s">
        <v>65</v>
      </c>
      <c r="B26" s="33" t="s">
        <v>32</v>
      </c>
      <c r="C26" s="29">
        <v>154.69999999999999</v>
      </c>
      <c r="D26" s="14"/>
      <c r="E26" s="27">
        <f t="shared" si="0"/>
        <v>0</v>
      </c>
      <c r="F26" s="38"/>
    </row>
    <row r="27" spans="1:6" s="28" customFormat="1" ht="28.8" x14ac:dyDescent="0.3">
      <c r="A27" s="32" t="s">
        <v>33</v>
      </c>
      <c r="B27" s="33" t="s">
        <v>34</v>
      </c>
      <c r="C27" s="29">
        <v>56.42</v>
      </c>
      <c r="D27" s="14"/>
      <c r="E27" s="27">
        <f t="shared" si="0"/>
        <v>0</v>
      </c>
      <c r="F27" s="38"/>
    </row>
    <row r="28" spans="1:6" s="28" customFormat="1" x14ac:dyDescent="0.3">
      <c r="A28" s="32" t="s">
        <v>35</v>
      </c>
      <c r="B28" s="33" t="s">
        <v>36</v>
      </c>
      <c r="C28" s="29">
        <v>51.87</v>
      </c>
      <c r="D28" s="14"/>
      <c r="E28" s="27">
        <f t="shared" si="0"/>
        <v>0</v>
      </c>
      <c r="F28" s="38"/>
    </row>
    <row r="29" spans="1:6" s="28" customFormat="1" x14ac:dyDescent="0.3">
      <c r="A29" s="32" t="s">
        <v>88</v>
      </c>
      <c r="B29" s="33" t="s">
        <v>89</v>
      </c>
      <c r="C29" s="29">
        <v>728</v>
      </c>
      <c r="D29" s="14"/>
      <c r="E29" s="27">
        <f t="shared" si="0"/>
        <v>0</v>
      </c>
      <c r="F29" s="38"/>
    </row>
    <row r="30" spans="1:6" s="28" customFormat="1" ht="28.8" x14ac:dyDescent="0.3">
      <c r="A30" s="32" t="s">
        <v>39</v>
      </c>
      <c r="B30" s="33" t="s">
        <v>40</v>
      </c>
      <c r="C30" s="29">
        <v>45.5</v>
      </c>
      <c r="D30" s="14"/>
      <c r="E30" s="27">
        <f t="shared" si="0"/>
        <v>0</v>
      </c>
      <c r="F30" s="38"/>
    </row>
    <row r="31" spans="1:6" s="28" customFormat="1" ht="28.8" x14ac:dyDescent="0.3">
      <c r="A31" s="32" t="s">
        <v>72</v>
      </c>
      <c r="B31" s="33" t="s">
        <v>41</v>
      </c>
      <c r="C31" s="29">
        <v>83.72</v>
      </c>
      <c r="D31" s="14"/>
      <c r="E31" s="27">
        <f t="shared" si="0"/>
        <v>0</v>
      </c>
      <c r="F31" s="38"/>
    </row>
    <row r="32" spans="1:6" s="28" customFormat="1" x14ac:dyDescent="0.3">
      <c r="A32" s="32" t="s">
        <v>42</v>
      </c>
      <c r="B32" s="33" t="s">
        <v>43</v>
      </c>
      <c r="C32" s="29">
        <v>50.05</v>
      </c>
      <c r="D32" s="14"/>
      <c r="E32" s="27">
        <f t="shared" si="0"/>
        <v>0</v>
      </c>
      <c r="F32" s="38"/>
    </row>
    <row r="33" spans="1:6" s="28" customFormat="1" x14ac:dyDescent="0.3">
      <c r="A33" s="32" t="s">
        <v>92</v>
      </c>
      <c r="B33" s="33" t="s">
        <v>93</v>
      </c>
      <c r="C33" s="29">
        <v>54.6</v>
      </c>
      <c r="D33" s="14"/>
      <c r="E33" s="27">
        <f t="shared" si="0"/>
        <v>0</v>
      </c>
      <c r="F33" s="38"/>
    </row>
    <row r="34" spans="1:6" s="28" customFormat="1" x14ac:dyDescent="0.3">
      <c r="A34" s="32" t="s">
        <v>79</v>
      </c>
      <c r="B34" s="33" t="s">
        <v>86</v>
      </c>
      <c r="C34" s="29">
        <v>1001</v>
      </c>
      <c r="D34" s="14"/>
      <c r="E34" s="27">
        <f t="shared" si="0"/>
        <v>0</v>
      </c>
      <c r="F34" s="38"/>
    </row>
    <row r="35" spans="1:6" s="28" customFormat="1" x14ac:dyDescent="0.3">
      <c r="A35" s="32" t="s">
        <v>70</v>
      </c>
      <c r="B35" s="33" t="s">
        <v>71</v>
      </c>
      <c r="C35" s="34" t="s">
        <v>27</v>
      </c>
      <c r="D35" s="14"/>
      <c r="E35" s="27">
        <f>IF(D35="Yes","NC",0)</f>
        <v>0</v>
      </c>
      <c r="F35" s="38"/>
    </row>
    <row r="36" spans="1:6" s="28" customFormat="1" x14ac:dyDescent="0.3">
      <c r="A36" s="32" t="s">
        <v>90</v>
      </c>
      <c r="B36" s="33" t="s">
        <v>91</v>
      </c>
      <c r="C36" s="34">
        <v>45.5</v>
      </c>
      <c r="D36" s="14"/>
      <c r="E36" s="27">
        <f>IF(D36="Yes",$C36*SUM($D$8,$D$11),0)</f>
        <v>0</v>
      </c>
      <c r="F36" s="38"/>
    </row>
    <row r="37" spans="1:6" s="28" customFormat="1" x14ac:dyDescent="0.3">
      <c r="A37" s="32" t="s">
        <v>37</v>
      </c>
      <c r="B37" s="33" t="s">
        <v>38</v>
      </c>
      <c r="C37" s="29">
        <v>250.25</v>
      </c>
      <c r="D37" s="14"/>
      <c r="E37" s="27">
        <f t="shared" si="0"/>
        <v>0</v>
      </c>
      <c r="F37" s="38"/>
    </row>
    <row r="38" spans="1:6" s="28" customFormat="1" x14ac:dyDescent="0.3">
      <c r="A38" s="69" t="s">
        <v>44</v>
      </c>
      <c r="B38" s="70"/>
      <c r="C38" s="70"/>
      <c r="D38" s="12" t="s">
        <v>45</v>
      </c>
      <c r="E38" s="20">
        <f>IF(SUM(D8:D11)=0,0,SUM(E8:E37)/SUM(D8:D11))</f>
        <v>0</v>
      </c>
      <c r="F38" s="39"/>
    </row>
    <row r="39" spans="1:6" x14ac:dyDescent="0.3">
      <c r="A39" s="69" t="s">
        <v>51</v>
      </c>
      <c r="B39" s="70"/>
      <c r="C39" s="70"/>
      <c r="D39" s="12" t="str">
        <f>IF(D2=0,"",IF(D2=1,"1 Vehicle",D2&amp;" Vehicles"))</f>
        <v/>
      </c>
      <c r="E39" s="15">
        <f>E38*D2</f>
        <v>0</v>
      </c>
    </row>
    <row r="40" spans="1:6" ht="18" x14ac:dyDescent="0.35">
      <c r="A40" s="71" t="s">
        <v>46</v>
      </c>
      <c r="B40" s="72"/>
      <c r="C40" s="72"/>
      <c r="D40" s="72"/>
      <c r="E40" s="73"/>
      <c r="F40" s="38"/>
    </row>
    <row r="41" spans="1:6" x14ac:dyDescent="0.3">
      <c r="A41" s="74" t="s">
        <v>47</v>
      </c>
      <c r="B41" s="75"/>
      <c r="C41" s="75"/>
      <c r="D41" s="75"/>
      <c r="E41" s="15">
        <f>ROUND(0.0035*E38,2)</f>
        <v>0</v>
      </c>
      <c r="F41" s="38"/>
    </row>
    <row r="42" spans="1:6" x14ac:dyDescent="0.3">
      <c r="A42" s="74" t="s">
        <v>48</v>
      </c>
      <c r="B42" s="75"/>
      <c r="C42" s="75"/>
      <c r="D42" s="75"/>
      <c r="E42" s="15">
        <v>11.25</v>
      </c>
      <c r="F42" s="38"/>
    </row>
    <row r="43" spans="1:6" x14ac:dyDescent="0.3">
      <c r="A43" s="74" t="s">
        <v>49</v>
      </c>
      <c r="B43" s="75"/>
      <c r="C43" s="75"/>
      <c r="D43" s="75"/>
      <c r="E43" s="15">
        <v>18</v>
      </c>
      <c r="F43" s="38"/>
    </row>
    <row r="44" spans="1:6" x14ac:dyDescent="0.3">
      <c r="A44" s="76" t="s">
        <v>50</v>
      </c>
      <c r="B44" s="77"/>
      <c r="C44" s="77"/>
      <c r="D44" s="40" t="s">
        <v>45</v>
      </c>
      <c r="E44" s="41">
        <f>IF(SUM(E38:E43)&lt;100,0,SUM(E38:E43))</f>
        <v>0</v>
      </c>
      <c r="F44" s="38"/>
    </row>
    <row r="45" spans="1:6" ht="15" thickBot="1" x14ac:dyDescent="0.35">
      <c r="A45" s="78" t="s">
        <v>51</v>
      </c>
      <c r="B45" s="79"/>
      <c r="C45" s="79"/>
      <c r="D45" s="42" t="str">
        <f>IF(SUM(D$8:D$11)=0,"",IF(SUM($D8:$D11)=1,"1 Vehicle",SUM($D8:$D11)&amp;" Vehicles"))</f>
        <v/>
      </c>
      <c r="E45" s="43">
        <f>E44*SUM($D8:$D11)</f>
        <v>0</v>
      </c>
      <c r="F45" s="38"/>
    </row>
    <row r="46" spans="1:6" ht="18.600000000000001" thickTop="1" x14ac:dyDescent="0.35">
      <c r="A46" s="80" t="s">
        <v>52</v>
      </c>
      <c r="B46" s="81"/>
      <c r="C46" s="81"/>
      <c r="D46" s="81"/>
      <c r="E46" s="82"/>
    </row>
    <row r="47" spans="1:6" x14ac:dyDescent="0.3">
      <c r="A47" s="21" t="s">
        <v>53</v>
      </c>
      <c r="B47" s="65"/>
      <c r="C47" s="65"/>
      <c r="D47" s="22" t="s">
        <v>54</v>
      </c>
      <c r="E47" s="23"/>
    </row>
    <row r="48" spans="1:6" x14ac:dyDescent="0.3">
      <c r="A48" s="21" t="s">
        <v>55</v>
      </c>
      <c r="B48" s="65"/>
      <c r="C48" s="65"/>
      <c r="D48" s="22" t="s">
        <v>56</v>
      </c>
      <c r="E48" s="23"/>
    </row>
    <row r="49" spans="1:5" x14ac:dyDescent="0.3">
      <c r="A49" s="21" t="s">
        <v>57</v>
      </c>
      <c r="B49" s="65"/>
      <c r="C49" s="65"/>
      <c r="D49" s="22" t="s">
        <v>58</v>
      </c>
      <c r="E49" s="23"/>
    </row>
    <row r="50" spans="1:5" ht="18" x14ac:dyDescent="0.35">
      <c r="A50" s="80" t="s">
        <v>59</v>
      </c>
      <c r="B50" s="81"/>
      <c r="C50" s="81"/>
      <c r="D50" s="81"/>
      <c r="E50" s="82"/>
    </row>
    <row r="51" spans="1:5" x14ac:dyDescent="0.3">
      <c r="A51" s="24" t="s">
        <v>8</v>
      </c>
      <c r="B51" s="86" t="s">
        <v>60</v>
      </c>
      <c r="C51" s="86"/>
      <c r="D51" s="22" t="s">
        <v>61</v>
      </c>
      <c r="E51" s="25">
        <v>310012432</v>
      </c>
    </row>
    <row r="52" spans="1:5" x14ac:dyDescent="0.3">
      <c r="A52" s="21" t="s">
        <v>55</v>
      </c>
      <c r="B52" s="87" t="s">
        <v>62</v>
      </c>
      <c r="C52" s="87"/>
      <c r="D52" s="87"/>
      <c r="E52" s="88"/>
    </row>
    <row r="53" spans="1:5" ht="15" thickBot="1" x14ac:dyDescent="0.35">
      <c r="A53" s="26" t="s">
        <v>57</v>
      </c>
      <c r="B53" s="63" t="s">
        <v>63</v>
      </c>
      <c r="C53" s="63"/>
      <c r="D53" s="63"/>
      <c r="E53" s="64"/>
    </row>
    <row r="54" spans="1:5" ht="15" thickTop="1" x14ac:dyDescent="0.3"/>
  </sheetData>
  <sheetProtection algorithmName="SHA-512" hashValue="7maVM8+OCpVRIHyVMFyLkrLjGzUgob6oFYAz7m+EjvlxjaFZ5RbwYPFXE7DLvMDxPhdAa02ScgIW/DrQC/gQGg==" saltValue="rVj/M76RR0Ju5B7myW1vVg==" spinCount="100000" sheet="1" objects="1" scenarios="1"/>
  <protectedRanges>
    <protectedRange sqref="E47:E49" name="Range1"/>
  </protectedRanges>
  <mergeCells count="27">
    <mergeCell ref="A39:C39"/>
    <mergeCell ref="B49:C49"/>
    <mergeCell ref="A50:E50"/>
    <mergeCell ref="B51:C51"/>
    <mergeCell ref="B52:E52"/>
    <mergeCell ref="B53:E53"/>
    <mergeCell ref="B48:C48"/>
    <mergeCell ref="A12:E12"/>
    <mergeCell ref="A16:E16"/>
    <mergeCell ref="A38:C38"/>
    <mergeCell ref="A40:E40"/>
    <mergeCell ref="A41:D41"/>
    <mergeCell ref="A42:D42"/>
    <mergeCell ref="A43:D43"/>
    <mergeCell ref="A44:C44"/>
    <mergeCell ref="A45:C45"/>
    <mergeCell ref="A46:E46"/>
    <mergeCell ref="B47:C47"/>
    <mergeCell ref="C13:D13"/>
    <mergeCell ref="C14:D14"/>
    <mergeCell ref="C15:D15"/>
    <mergeCell ref="A9:E9"/>
    <mergeCell ref="A1:E1"/>
    <mergeCell ref="A2:E2"/>
    <mergeCell ref="A3:E3"/>
    <mergeCell ref="D5:E5"/>
    <mergeCell ref="A6:E6"/>
  </mergeCells>
  <dataValidations disablePrompts="1" count="3">
    <dataValidation type="custom" allowBlank="1" showInputMessage="1" showErrorMessage="1" error="Only one vehicle configuration may be used on each spreadsheet." sqref="D11">
      <formula1>IF(ISBLANK(D8),TRUE,FALSE)</formula1>
    </dataValidation>
    <dataValidation type="custom" allowBlank="1" showInputMessage="1" showErrorMessage="1" error="Only one vehicle configuration may be used on each spreadsheet." sqref="D8">
      <formula1>IF(ISBLANK(D11),TRUE,FALSE)</formula1>
    </dataValidation>
    <dataValidation type="list" allowBlank="1" showInputMessage="1" showErrorMessage="1" error="Only Yes or No may be entered." sqref="D18:D37">
      <formula1>"Yes, No"</formula1>
    </dataValidation>
  </dataValidations>
  <pageMargins left="0.25" right="0.25" top="0.75" bottom="0.75" header="0.3" footer="0.3"/>
  <pageSetup fitToWidth="0" fitToHeight="0" orientation="portrait" r:id="rId1"/>
  <headerFooter>
    <oddHeader>&amp;R11/18/2024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535585-BBBD-4FF6-B5AF-AA709518F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D9509A2-AA02-426F-9583-32C49DD9923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D6A6B80-2226-41FE-931C-C34F1C6C56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2024-10-22T18:43:25Z</cp:lastPrinted>
  <dcterms:created xsi:type="dcterms:W3CDTF">2019-01-03T17:10:15Z</dcterms:created>
  <dcterms:modified xsi:type="dcterms:W3CDTF">2025-02-14T20:52:01Z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160600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