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_PEOPLE\McKnight, Andy\1 - Vehicle Desk\Bus Contracts\4400028978 - Ross Buss\"/>
    </mc:Choice>
  </mc:AlternateContent>
  <xr:revisionPtr revIDLastSave="0" documentId="13_ncr:1_{D1436033-652D-4410-B5EB-2859564CF187}" xr6:coauthVersionLast="47" xr6:coauthVersionMax="47" xr10:uidLastSave="{00000000-0000-0000-0000-000000000000}"/>
  <bookViews>
    <workbookView xWindow="-28920" yWindow="-120" windowWidth="29040" windowHeight="15720" tabRatio="851" xr2:uid="{00000000-000D-0000-FFFF-FFFF00000000}"/>
  </bookViews>
  <sheets>
    <sheet name="Instructions " sheetId="1" r:id="rId1"/>
    <sheet name="A 29-30 Passenger Gas" sheetId="2" r:id="rId2"/>
    <sheet name="A 29-30 Passenger LPG" sheetId="3" r:id="rId3"/>
    <sheet name="A 29-30 Passenger Electric" sheetId="4" r:id="rId4"/>
    <sheet name="C 47-48 Passenger Gas" sheetId="5" r:id="rId5"/>
    <sheet name="C 47-48 Passenger Diesel" sheetId="6" r:id="rId6"/>
    <sheet name="C 47-48 Passenger LPG" sheetId="7" r:id="rId7"/>
    <sheet name="53-54 Passenger Gas" sheetId="8" r:id="rId8"/>
    <sheet name="C 53-54 Passenger Diesel" sheetId="9" r:id="rId9"/>
    <sheet name="C 53-54 Passenger LPG" sheetId="10" r:id="rId10"/>
    <sheet name="C 59 Passenger Gas" sheetId="11" r:id="rId11"/>
    <sheet name="C 59 Passenger Diesel" sheetId="12" r:id="rId12"/>
    <sheet name="C 59 Passenger LPG" sheetId="13" r:id="rId13"/>
    <sheet name="C 65 Passenger Gas " sheetId="14" r:id="rId14"/>
    <sheet name="C 65 Passenger Diesel" sheetId="15" r:id="rId15"/>
    <sheet name="C 65 Passenger LPG" sheetId="16" r:id="rId16"/>
    <sheet name="C 71 Passenger Gas " sheetId="17" r:id="rId17"/>
    <sheet name="C 71 Passenger Diesel" sheetId="18" r:id="rId18"/>
    <sheet name="C 71 Passenger LPG" sheetId="19" r:id="rId19"/>
    <sheet name="C 71 Passenger Electric" sheetId="20" r:id="rId20"/>
    <sheet name="C 77 Passenger Gas" sheetId="21" r:id="rId21"/>
    <sheet name="C 77 Passenger Diesel" sheetId="22" r:id="rId22"/>
    <sheet name="C 77 Passenger LPG" sheetId="23" r:id="rId23"/>
    <sheet name="C 77 Passenger Electric" sheetId="24" r:id="rId24"/>
    <sheet name="D 83-84 Passenger Diesel FE" sheetId="25" r:id="rId25"/>
    <sheet name="D 83-84 Passenger Diesel RE" sheetId="26" r:id="rId26"/>
    <sheet name="D 83-84 Passenger Electric RE" sheetId="27" r:id="rId27"/>
  </sheets>
  <definedNames>
    <definedName name="_xlnm.Print_Area" localSheetId="1">'A 29-30 Passenger Gas'!$A$1:$F$76</definedName>
    <definedName name="_xlnm.Print_Area" localSheetId="12">'C 59 Passenger LPG'!$A$2:$F$77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7" l="1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6" i="27"/>
  <c r="F75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6" i="26"/>
  <c r="F75" i="25"/>
  <c r="F61" i="25"/>
  <c r="F69" i="25" s="1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6" i="25"/>
  <c r="F74" i="24"/>
  <c r="F60" i="24"/>
  <c r="F68" i="24" s="1"/>
  <c r="F69" i="24" s="1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6" i="24"/>
  <c r="F75" i="23"/>
  <c r="F69" i="23"/>
  <c r="F61" i="23"/>
  <c r="F70" i="23" s="1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6" i="23"/>
  <c r="F75" i="22"/>
  <c r="F69" i="22"/>
  <c r="F70" i="22" s="1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6" i="22"/>
  <c r="F75" i="21"/>
  <c r="F69" i="21"/>
  <c r="F70" i="21" s="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6" i="21"/>
  <c r="F74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6" i="20"/>
  <c r="F75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6" i="19"/>
  <c r="F75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75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6" i="17"/>
  <c r="F75" i="16"/>
  <c r="F61" i="16"/>
  <c r="F69" i="16" s="1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6" i="16"/>
  <c r="F75" i="15"/>
  <c r="F61" i="15"/>
  <c r="F69" i="15" s="1"/>
  <c r="F70" i="15" s="1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75" i="14"/>
  <c r="F61" i="14"/>
  <c r="F69" i="14" s="1"/>
  <c r="F70" i="14" s="1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6" i="14"/>
  <c r="F75" i="13"/>
  <c r="F61" i="13"/>
  <c r="F69" i="13" s="1"/>
  <c r="F70" i="13" s="1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6" i="13"/>
  <c r="F75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6" i="12"/>
  <c r="F75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6" i="11"/>
  <c r="F75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6" i="10"/>
  <c r="F75" i="9"/>
  <c r="F61" i="9"/>
  <c r="F69" i="9" s="1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6" i="9"/>
  <c r="F75" i="8"/>
  <c r="F61" i="8"/>
  <c r="F69" i="8" s="1"/>
  <c r="F70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6" i="8"/>
  <c r="F75" i="7"/>
  <c r="F61" i="7"/>
  <c r="F69" i="7" s="1"/>
  <c r="F70" i="7" s="1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6" i="7"/>
  <c r="F75" i="6"/>
  <c r="F70" i="6"/>
  <c r="F72" i="6" s="1"/>
  <c r="F76" i="6" s="1"/>
  <c r="F77" i="6" s="1"/>
  <c r="F69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6" i="6"/>
  <c r="F75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6" i="5"/>
  <c r="F74" i="4"/>
  <c r="F60" i="4"/>
  <c r="F59" i="4"/>
  <c r="D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6" i="4"/>
  <c r="F74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6" i="3"/>
  <c r="D14" i="3"/>
  <c r="B14" i="3"/>
  <c r="D13" i="3"/>
  <c r="B13" i="3"/>
  <c r="F74" i="2"/>
  <c r="F68" i="2"/>
  <c r="F69" i="2" s="1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6" i="2"/>
  <c r="D14" i="2"/>
  <c r="B14" i="2"/>
  <c r="D13" i="2"/>
  <c r="B13" i="2"/>
  <c r="F72" i="23" l="1"/>
  <c r="F76" i="23" s="1"/>
  <c r="F77" i="23" s="1"/>
  <c r="F72" i="15"/>
  <c r="F76" i="15" s="1"/>
  <c r="F77" i="15" s="1"/>
  <c r="F69" i="20"/>
  <c r="F70" i="10"/>
  <c r="F69" i="3"/>
  <c r="F76" i="21"/>
  <c r="F77" i="21" s="1"/>
  <c r="F72" i="21"/>
  <c r="F70" i="17"/>
  <c r="F70" i="26"/>
  <c r="F69" i="4"/>
  <c r="F72" i="8"/>
  <c r="F76" i="8" s="1"/>
  <c r="F77" i="8" s="1"/>
  <c r="F71" i="2"/>
  <c r="F75" i="2" s="1"/>
  <c r="F76" i="2" s="1"/>
  <c r="F71" i="24"/>
  <c r="F75" i="24" s="1"/>
  <c r="F76" i="24" s="1"/>
  <c r="F72" i="14"/>
  <c r="F76" i="14"/>
  <c r="F77" i="14" s="1"/>
  <c r="F72" i="7"/>
  <c r="F76" i="7"/>
  <c r="F77" i="7" s="1"/>
  <c r="F70" i="12"/>
  <c r="F72" i="13"/>
  <c r="F76" i="13"/>
  <c r="F77" i="13" s="1"/>
  <c r="F72" i="22"/>
  <c r="F76" i="22" s="1"/>
  <c r="F77" i="22" s="1"/>
  <c r="F70" i="18"/>
  <c r="F69" i="10"/>
  <c r="F69" i="17"/>
  <c r="F69" i="26"/>
  <c r="F68" i="3"/>
  <c r="F69" i="5"/>
  <c r="F70" i="5" s="1"/>
  <c r="F69" i="12"/>
  <c r="F69" i="19"/>
  <c r="F70" i="19" s="1"/>
  <c r="F70" i="9"/>
  <c r="F70" i="25"/>
  <c r="F68" i="27"/>
  <c r="F69" i="27" s="1"/>
  <c r="F68" i="4"/>
  <c r="F69" i="11"/>
  <c r="F70" i="11" s="1"/>
  <c r="F69" i="18"/>
  <c r="F68" i="20"/>
  <c r="F70" i="16"/>
  <c r="F72" i="5" l="1"/>
  <c r="F76" i="5" s="1"/>
  <c r="F77" i="5" s="1"/>
  <c r="F76" i="11"/>
  <c r="F77" i="11" s="1"/>
  <c r="F72" i="11"/>
  <c r="F71" i="27"/>
  <c r="F75" i="27" s="1"/>
  <c r="F76" i="27" s="1"/>
  <c r="F72" i="19"/>
  <c r="F76" i="19" s="1"/>
  <c r="F77" i="19" s="1"/>
  <c r="F71" i="4"/>
  <c r="F75" i="4" s="1"/>
  <c r="F76" i="4" s="1"/>
  <c r="F71" i="20"/>
  <c r="F75" i="20"/>
  <c r="F76" i="20" s="1"/>
  <c r="F72" i="26"/>
  <c r="F76" i="26" s="1"/>
  <c r="F77" i="26" s="1"/>
  <c r="F72" i="9"/>
  <c r="F76" i="9" s="1"/>
  <c r="F77" i="9" s="1"/>
  <c r="F72" i="17"/>
  <c r="F76" i="17" s="1"/>
  <c r="F77" i="17" s="1"/>
  <c r="F72" i="10"/>
  <c r="F76" i="10" s="1"/>
  <c r="F77" i="10" s="1"/>
  <c r="F76" i="25"/>
  <c r="F77" i="25" s="1"/>
  <c r="F72" i="25"/>
  <c r="F72" i="12"/>
  <c r="F76" i="12" s="1"/>
  <c r="F77" i="12" s="1"/>
  <c r="F71" i="3"/>
  <c r="F75" i="3" s="1"/>
  <c r="F76" i="3" s="1"/>
  <c r="F72" i="16"/>
  <c r="F76" i="16" s="1"/>
  <c r="F77" i="16" s="1"/>
  <c r="F72" i="18"/>
  <c r="F76" i="18" s="1"/>
  <c r="F77" i="18" s="1"/>
</calcChain>
</file>

<file path=xl/sharedStrings.xml><?xml version="1.0" encoding="utf-8"?>
<sst xmlns="http://schemas.openxmlformats.org/spreadsheetml/2006/main" count="3284" uniqueCount="221">
  <si>
    <t>Contract 4400028978</t>
  </si>
  <si>
    <t>Ross Bus Sales</t>
  </si>
  <si>
    <t>Blue Bird Buses</t>
  </si>
  <si>
    <t>WorkBook Instructions</t>
  </si>
  <si>
    <t>1)  Order sheets for each bus capacity and fuel type are on the tabs below.</t>
  </si>
  <si>
    <t>2)  Complete the appropriate order sheet and submit to the dealer with a purchase order.</t>
  </si>
  <si>
    <t>Order Sheet Instructions</t>
  </si>
  <si>
    <t>1)  Enter the number of buses being ordered in the gray box under either Base Bus price.</t>
  </si>
  <si>
    <t xml:space="preserve">2)  Under Published Options, select "Yes" in the gray box if the option is desired.  Leave blank or select "No" if the option is not desired.  </t>
  </si>
  <si>
    <t>3)  Additional options may be added under Unpublished Options.  The sum of all unpublished options must not exceed 25% of the base bus price plus any added published options.  The order sheet will display "ERROR" if the sum of unpublished options exceeds the allowable amount.  If more than 5 unpublished options are desired, they may be combined on one row of the order sheet and attached separately.</t>
  </si>
  <si>
    <t>4)  If delivery is required, enter the number of miles from the dealer's location to the delivery location as determined by the quickest route in Google Maps in the tan box.</t>
  </si>
  <si>
    <t xml:space="preserve">5)  The cost per bus and total order cost will automatically calculate at the bottom of the order sheet.  </t>
  </si>
  <si>
    <t>PO#</t>
  </si>
  <si>
    <t>Rev. 8/21/2025</t>
  </si>
  <si>
    <t>This Order Sheet should be included with each purchase order</t>
  </si>
  <si>
    <t>Type A: 29/30 Passenger, Gasoline</t>
  </si>
  <si>
    <t>Contract Number:</t>
  </si>
  <si>
    <t>Vendor:</t>
  </si>
  <si>
    <t>Ross Bus</t>
  </si>
  <si>
    <t>Base Bus Information</t>
  </si>
  <si>
    <t>Make</t>
  </si>
  <si>
    <t>Blue Bird Micro Bird</t>
  </si>
  <si>
    <t>Engine</t>
  </si>
  <si>
    <t>GM Gas V-8</t>
  </si>
  <si>
    <t>Model</t>
  </si>
  <si>
    <t>G5</t>
  </si>
  <si>
    <t>Transmission</t>
  </si>
  <si>
    <t>OEM Auto</t>
  </si>
  <si>
    <t>Delivery (ARO)</t>
  </si>
  <si>
    <t>545 DAYS</t>
  </si>
  <si>
    <t>Tires</t>
  </si>
  <si>
    <t>LT 225/75R16E</t>
  </si>
  <si>
    <t>Warranty</t>
  </si>
  <si>
    <t>12 month / 12,000 miles</t>
  </si>
  <si>
    <t>Quantity Pricing</t>
  </si>
  <si>
    <t>Quantity</t>
  </si>
  <si>
    <t>Price</t>
  </si>
  <si>
    <t>1-5</t>
  </si>
  <si>
    <t>21-30</t>
  </si>
  <si>
    <t>51+</t>
  </si>
  <si>
    <t>6-10</t>
  </si>
  <si>
    <t>31-40</t>
  </si>
  <si>
    <t>11-20</t>
  </si>
  <si>
    <t>41-50</t>
  </si>
  <si>
    <t>Base Bus Price</t>
  </si>
  <si>
    <t>Quantity Ordered</t>
  </si>
  <si>
    <t>Unit Price</t>
  </si>
  <si>
    <t>Published Options</t>
  </si>
  <si>
    <t>Option Description</t>
  </si>
  <si>
    <t>Option Code</t>
  </si>
  <si>
    <t>Option Unit Price</t>
  </si>
  <si>
    <t>Add Option</t>
  </si>
  <si>
    <t>Extended Price</t>
  </si>
  <si>
    <t>Air Brakes</t>
  </si>
  <si>
    <t>N/A</t>
  </si>
  <si>
    <t>Air Ride Suspension</t>
  </si>
  <si>
    <t>White Roof</t>
  </si>
  <si>
    <t>STD</t>
  </si>
  <si>
    <t>NC</t>
  </si>
  <si>
    <t>Tinted Windows</t>
  </si>
  <si>
    <t>WBC</t>
  </si>
  <si>
    <t>Air Door</t>
  </si>
  <si>
    <t>ELECTRIC</t>
  </si>
  <si>
    <t>3 Position-Sequential Service Door Switch</t>
  </si>
  <si>
    <t>EEC-S3</t>
  </si>
  <si>
    <t>Radio AM/FM/PA,6 Speakers min.</t>
  </si>
  <si>
    <t>RMW-PAS</t>
  </si>
  <si>
    <t>Marine Grade Plywood Floor</t>
  </si>
  <si>
    <t>P3S-MS</t>
  </si>
  <si>
    <t>Locking Compartments (fuel, battery, entrance door, electrical, DEF, emergency doors)</t>
  </si>
  <si>
    <t>I30PKG</t>
  </si>
  <si>
    <t>Strobe Light</t>
  </si>
  <si>
    <t>LI5-7</t>
  </si>
  <si>
    <t>Driver's Seat Arm Rests</t>
  </si>
  <si>
    <t>Rear Heater</t>
  </si>
  <si>
    <t>HFA</t>
  </si>
  <si>
    <t>Battery Disconnect</t>
  </si>
  <si>
    <t>COS-B</t>
  </si>
  <si>
    <t>11 R 22.5 Tires</t>
  </si>
  <si>
    <t>Brake Interlock</t>
  </si>
  <si>
    <t>I10</t>
  </si>
  <si>
    <t>Lift - 1000lb</t>
  </si>
  <si>
    <t>LBS9</t>
  </si>
  <si>
    <t>1/2 Track Floor</t>
  </si>
  <si>
    <t>LTS3</t>
  </si>
  <si>
    <t>Full Track Floor</t>
  </si>
  <si>
    <t>LTS-CT</t>
  </si>
  <si>
    <t>Wheelchair Restraints 1</t>
  </si>
  <si>
    <t>LTK-QMR1-1</t>
  </si>
  <si>
    <t>Wheelchair Restraints 2</t>
  </si>
  <si>
    <t>LTK-QMR1-2</t>
  </si>
  <si>
    <t>Wheelchair Restraints 3</t>
  </si>
  <si>
    <t>LTK-QMR1-3</t>
  </si>
  <si>
    <t>LED Lights - Ext. excluding Stop Signs and 8-Light Warning System</t>
  </si>
  <si>
    <t>LED BODY PACKAGE</t>
  </si>
  <si>
    <t>LED Lights - Stop Signs Only</t>
  </si>
  <si>
    <t>SSM3</t>
  </si>
  <si>
    <t xml:space="preserve">LED Lights - Stop Signs and 8-Light Warning System </t>
  </si>
  <si>
    <t>8WL</t>
  </si>
  <si>
    <t>Dual Grabrails</t>
  </si>
  <si>
    <t>GDS</t>
  </si>
  <si>
    <t>3 Group 31 Batteries</t>
  </si>
  <si>
    <t>Fuel System Water Separator</t>
  </si>
  <si>
    <t>Camera / Radio Accessory Power Block (Block Fuse)</t>
  </si>
  <si>
    <t>SLND</t>
  </si>
  <si>
    <t>Service Door Grab Handles</t>
  </si>
  <si>
    <t xml:space="preserve">Body Fluid Kits </t>
  </si>
  <si>
    <t>BFK</t>
  </si>
  <si>
    <t>Noise Suppression Switch</t>
  </si>
  <si>
    <t>NNS-S</t>
  </si>
  <si>
    <t>Air Driver's Seat</t>
  </si>
  <si>
    <t>Air Dryer (brakes)</t>
  </si>
  <si>
    <t>Tilt/Telescopic Steering Wheel</t>
  </si>
  <si>
    <t>AQ3</t>
  </si>
  <si>
    <t>Child Safety Check</t>
  </si>
  <si>
    <t>BUS-6</t>
  </si>
  <si>
    <t>Reflective Tape Package for Emer. Exits</t>
  </si>
  <si>
    <t>T2S-3MS</t>
  </si>
  <si>
    <t>Escape hatch</t>
  </si>
  <si>
    <t>RSS1</t>
  </si>
  <si>
    <t>Adjustable Pedals</t>
  </si>
  <si>
    <t>Cup Holder</t>
  </si>
  <si>
    <t>Back-Up Camera</t>
  </si>
  <si>
    <t>BUA-3W</t>
  </si>
  <si>
    <t>Air Conditioning</t>
  </si>
  <si>
    <t>AC-551-RC</t>
  </si>
  <si>
    <t xml:space="preserve">Cost for Each Bus Plus Published Options:  </t>
  </si>
  <si>
    <t>1 EA</t>
  </si>
  <si>
    <t>Unpublished Options</t>
  </si>
  <si>
    <t xml:space="preserve">Total of Unpublished Options:  </t>
  </si>
  <si>
    <t xml:space="preserve">Cost for Each Bus Plus Published and Unpublished Options:  </t>
  </si>
  <si>
    <t>Additional Costs</t>
  </si>
  <si>
    <t xml:space="preserve">0.5% Contract Administrative Fee:  </t>
  </si>
  <si>
    <t xml:space="preserve">LA DEQ Waste Tire Fee (6 tires X $5.00 each):  </t>
  </si>
  <si>
    <t>Delivery at $4.00 per Mile</t>
  </si>
  <si>
    <t xml:space="preserve">Number of Miles:  </t>
  </si>
  <si>
    <t xml:space="preserve">Total Delivery Charge:  </t>
  </si>
  <si>
    <t xml:space="preserve">Total Cost for Each Bus:  </t>
  </si>
  <si>
    <t xml:space="preserve">Total Cost for All Buses:  </t>
  </si>
  <si>
    <t>Type A: 29/30 Passenger, LPG</t>
  </si>
  <si>
    <t>Ford V-8 LPG</t>
  </si>
  <si>
    <t>Camera / Radio Accessory Power Block</t>
  </si>
  <si>
    <t>(2) Escape hatches</t>
  </si>
  <si>
    <t>AA-67IG</t>
  </si>
  <si>
    <t>Cost for Each Bus Plus Published Options</t>
  </si>
  <si>
    <t>Total of Unpublished Options</t>
  </si>
  <si>
    <t>Cost for Each Bus Plus Published and Unpublished Options</t>
  </si>
  <si>
    <t>0.5% Contract Administrative Fee</t>
  </si>
  <si>
    <t>LA DEQ Waste Tire Fee (6 tires X $5.00 each)</t>
  </si>
  <si>
    <t>Number of Miles</t>
  </si>
  <si>
    <t>Total Delivery Charge</t>
  </si>
  <si>
    <t>Total Cost for Each Bus</t>
  </si>
  <si>
    <t>Total Cost for All Buses</t>
  </si>
  <si>
    <t>Type A: 29/30 Passenger, Electric</t>
  </si>
  <si>
    <t>Ford GEN2 EV Powertrain</t>
  </si>
  <si>
    <t>Tires (Type)</t>
  </si>
  <si>
    <t>545 days</t>
  </si>
  <si>
    <t>12 months / 12,000 miles</t>
  </si>
  <si>
    <t>Radio AM/FM/PA</t>
  </si>
  <si>
    <t>EHS-1</t>
  </si>
  <si>
    <t>Wheelchair restraints 1</t>
  </si>
  <si>
    <t>Wheelchair restraints 2</t>
  </si>
  <si>
    <t>Wheelchair restraints 3</t>
  </si>
  <si>
    <t>RRS1</t>
  </si>
  <si>
    <t>Air Conditioning 1</t>
  </si>
  <si>
    <t>AA55IEV-RC</t>
  </si>
  <si>
    <t>Type C: 47-48 Passenger, Gasoline</t>
  </si>
  <si>
    <t>Blue Bird Vision</t>
  </si>
  <si>
    <t>Ford 7.3L</t>
  </si>
  <si>
    <t>BBCV2311</t>
  </si>
  <si>
    <t>Ford 6R140</t>
  </si>
  <si>
    <t>180 days</t>
  </si>
  <si>
    <t>10R22.5</t>
  </si>
  <si>
    <t>12 months / 12,000 miles Base</t>
  </si>
  <si>
    <t>2841-2</t>
  </si>
  <si>
    <t>31053-1</t>
  </si>
  <si>
    <t>31053-2</t>
  </si>
  <si>
    <t>31053-3</t>
  </si>
  <si>
    <t>N/C</t>
  </si>
  <si>
    <t>REI-BUP</t>
  </si>
  <si>
    <t>30014-1</t>
  </si>
  <si>
    <t>Air Conditioning 2</t>
  </si>
  <si>
    <t>30014-2</t>
  </si>
  <si>
    <t>Type C: 47-48 Passenger, Diesel</t>
  </si>
  <si>
    <t>Cummins ISB</t>
  </si>
  <si>
    <t>Allison 2500PTS</t>
  </si>
  <si>
    <t>Type C: 47-48 Passenger, LPG</t>
  </si>
  <si>
    <t>Ford 7.3L LPG</t>
  </si>
  <si>
    <t>Type C: 53-54 Passenger, Gas</t>
  </si>
  <si>
    <t>BBCV2610</t>
  </si>
  <si>
    <t>Type C: 53-54 Passenger, Diesel</t>
  </si>
  <si>
    <t>Allison 2500 PTS</t>
  </si>
  <si>
    <t>Type C: 53-54 Passenger, LPG</t>
  </si>
  <si>
    <t>180 Days</t>
  </si>
  <si>
    <t>Type C: 59 Passenger, Gasoline</t>
  </si>
  <si>
    <t>BBCV2807</t>
  </si>
  <si>
    <t>Type C: 59 Passenger, Diesel</t>
  </si>
  <si>
    <t>Type C: 59 Passenger, LPG</t>
  </si>
  <si>
    <t>Type C: 65 Passenger, Gasoline</t>
  </si>
  <si>
    <t>BBCV3011</t>
  </si>
  <si>
    <t>Type C: 65 Passenger, Diesel</t>
  </si>
  <si>
    <t>Type C: 65 Passenger, LPG</t>
  </si>
  <si>
    <t>Type C: 71 Passenger, Gasoline</t>
  </si>
  <si>
    <t>BBCV3303</t>
  </si>
  <si>
    <t>Type C: 71 Passenger, Diesel</t>
  </si>
  <si>
    <t>Type C: 71 Passenger, LPG</t>
  </si>
  <si>
    <t>Type C: 71 Passenger, Electric</t>
  </si>
  <si>
    <t>State Contract Number:</t>
  </si>
  <si>
    <t>Cummins EV Powerdrive</t>
  </si>
  <si>
    <t>VALEO</t>
  </si>
  <si>
    <t>Type C: 77 Passenger, Gas</t>
  </si>
  <si>
    <t>BBCV3310</t>
  </si>
  <si>
    <t>Type C: 77 Passenger, Diesel</t>
  </si>
  <si>
    <t>Type C: 77 Passenger, LPG</t>
  </si>
  <si>
    <t>Type C: 77 Passenger, Electric</t>
  </si>
  <si>
    <t xml:space="preserve"> 83-84 Passenger, Diesel Front Engine</t>
  </si>
  <si>
    <t>Blue Bird All American</t>
  </si>
  <si>
    <t>T3FE4004</t>
  </si>
  <si>
    <t xml:space="preserve"> 83-84 Passenger, Diesel Rear Engine</t>
  </si>
  <si>
    <t>T3RE4006</t>
  </si>
  <si>
    <t xml:space="preserve"> 83-84 Passenger, Electric Rear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</si>
</sst>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44" fontId="3" fillId="0" borderId="0"/>
    <xf numFmtId="0" fontId="6" fillId="0" borderId="0"/>
    <xf numFmtId="0" fontId="3" fillId="0" borderId="0"/>
  </cellStyleXfs>
  <cellXfs count="315">
    <xf numFmtId="0" fontId="0" fillId="0" borderId="0" xfId="0"/>
    <xf numFmtId="0" fontId="3" fillId="0" borderId="0" xfId="2"/>
    <xf numFmtId="0" fontId="7" fillId="0" borderId="10" xfId="2" applyFont="1" applyBorder="1" applyAlignment="1" applyProtection="1">
      <alignment horizontal="right"/>
      <protection hidden="1"/>
    </xf>
    <xf numFmtId="0" fontId="7" fillId="0" borderId="11" xfId="2" applyFont="1" applyBorder="1" applyAlignment="1" applyProtection="1">
      <alignment horizontal="right"/>
      <protection hidden="1"/>
    </xf>
    <xf numFmtId="0" fontId="7" fillId="0" borderId="5" xfId="2" applyFont="1" applyBorder="1" applyAlignment="1" applyProtection="1">
      <alignment horizontal="center"/>
      <protection hidden="1"/>
    </xf>
    <xf numFmtId="0" fontId="7" fillId="0" borderId="1" xfId="2" applyFont="1" applyBorder="1" applyAlignment="1" applyProtection="1">
      <alignment horizontal="center"/>
      <protection hidden="1"/>
    </xf>
    <xf numFmtId="0" fontId="7" fillId="0" borderId="6" xfId="2" applyFont="1" applyBorder="1" applyAlignment="1" applyProtection="1">
      <alignment horizontal="center"/>
      <protection hidden="1"/>
    </xf>
    <xf numFmtId="0" fontId="3" fillId="0" borderId="5" xfId="2" applyBorder="1" applyAlignment="1" applyProtection="1">
      <alignment horizontal="center"/>
      <protection hidden="1"/>
    </xf>
    <xf numFmtId="0" fontId="3" fillId="0" borderId="1" xfId="2" applyBorder="1" applyAlignment="1" applyProtection="1">
      <alignment horizontal="center"/>
      <protection hidden="1"/>
    </xf>
    <xf numFmtId="0" fontId="3" fillId="0" borderId="9" xfId="2" applyBorder="1" applyAlignment="1" applyProtection="1">
      <alignment horizontal="center"/>
      <protection hidden="1"/>
    </xf>
    <xf numFmtId="0" fontId="3" fillId="0" borderId="8" xfId="2" applyBorder="1" applyProtection="1">
      <protection hidden="1"/>
    </xf>
    <xf numFmtId="0" fontId="3" fillId="0" borderId="18" xfId="2" applyBorder="1" applyProtection="1">
      <protection hidden="1"/>
    </xf>
    <xf numFmtId="0" fontId="3" fillId="0" borderId="5" xfId="2" applyBorder="1" applyAlignment="1" applyProtection="1">
      <alignment horizontal="center" wrapText="1"/>
      <protection hidden="1"/>
    </xf>
    <xf numFmtId="0" fontId="3" fillId="0" borderId="13" xfId="2" applyBorder="1" applyProtection="1">
      <protection hidden="1"/>
    </xf>
    <xf numFmtId="44" fontId="3" fillId="0" borderId="15" xfId="2" applyNumberFormat="1" applyBorder="1" applyProtection="1">
      <protection hidden="1"/>
    </xf>
    <xf numFmtId="0" fontId="3" fillId="4" borderId="1" xfId="2" applyFill="1" applyBorder="1" applyAlignment="1" applyProtection="1">
      <alignment horizontal="center"/>
      <protection locked="0"/>
    </xf>
    <xf numFmtId="44" fontId="3" fillId="0" borderId="6" xfId="2" applyNumberFormat="1" applyBorder="1" applyProtection="1">
      <protection hidden="1"/>
    </xf>
    <xf numFmtId="0" fontId="7" fillId="0" borderId="1" xfId="2" applyFont="1" applyBorder="1" applyProtection="1">
      <protection hidden="1"/>
    </xf>
    <xf numFmtId="0" fontId="7" fillId="0" borderId="6" xfId="2" applyFont="1" applyBorder="1" applyProtection="1">
      <protection hidden="1"/>
    </xf>
    <xf numFmtId="0" fontId="3" fillId="4" borderId="1" xfId="2" applyFill="1" applyBorder="1" applyProtection="1">
      <protection locked="0"/>
    </xf>
    <xf numFmtId="44" fontId="3" fillId="5" borderId="6" xfId="2" applyNumberFormat="1" applyFill="1" applyBorder="1" applyProtection="1">
      <protection hidden="1"/>
    </xf>
    <xf numFmtId="0" fontId="3" fillId="5" borderId="0" xfId="2" applyFill="1"/>
    <xf numFmtId="0" fontId="3" fillId="0" borderId="1" xfId="2" applyBorder="1" applyProtection="1">
      <protection hidden="1"/>
    </xf>
    <xf numFmtId="44" fontId="3" fillId="0" borderId="6" xfId="2" applyNumberFormat="1" applyBorder="1" applyAlignment="1" applyProtection="1">
      <alignment horizontal="center"/>
      <protection hidden="1"/>
    </xf>
    <xf numFmtId="0" fontId="9" fillId="4" borderId="1" xfId="2" applyFont="1" applyFill="1" applyBorder="1" applyAlignment="1" applyProtection="1">
      <alignment horizontal="center"/>
      <protection locked="0"/>
    </xf>
    <xf numFmtId="44" fontId="9" fillId="4" borderId="16" xfId="2" applyNumberFormat="1" applyFont="1" applyFill="1" applyBorder="1" applyAlignment="1" applyProtection="1">
      <alignment horizontal="center"/>
      <protection locked="0"/>
    </xf>
    <xf numFmtId="44" fontId="3" fillId="4" borderId="6" xfId="2" applyNumberFormat="1" applyFill="1" applyBorder="1" applyProtection="1">
      <protection locked="0"/>
    </xf>
    <xf numFmtId="0" fontId="3" fillId="4" borderId="1" xfId="2" applyFill="1" applyBorder="1" applyAlignment="1" applyProtection="1">
      <alignment horizontal="right"/>
      <protection locked="0"/>
    </xf>
    <xf numFmtId="44" fontId="3" fillId="0" borderId="7" xfId="2" applyNumberFormat="1" applyBorder="1" applyProtection="1">
      <protection hidden="1"/>
    </xf>
    <xf numFmtId="0" fontId="3" fillId="5" borderId="1" xfId="2" applyFill="1" applyBorder="1" applyAlignment="1" applyProtection="1">
      <alignment horizontal="center"/>
      <protection hidden="1"/>
    </xf>
    <xf numFmtId="0" fontId="3" fillId="5" borderId="9" xfId="2" applyFill="1" applyBorder="1" applyAlignment="1" applyProtection="1">
      <alignment horizontal="center"/>
      <protection hidden="1"/>
    </xf>
    <xf numFmtId="0" fontId="3" fillId="5" borderId="8" xfId="2" applyFill="1" applyBorder="1" applyProtection="1">
      <protection hidden="1"/>
    </xf>
    <xf numFmtId="0" fontId="3" fillId="5" borderId="18" xfId="2" applyFill="1" applyBorder="1" applyProtection="1">
      <protection hidden="1"/>
    </xf>
    <xf numFmtId="0" fontId="3" fillId="5" borderId="13" xfId="2" applyFill="1" applyBorder="1" applyProtection="1">
      <protection hidden="1"/>
    </xf>
    <xf numFmtId="44" fontId="3" fillId="5" borderId="15" xfId="2" applyNumberFormat="1" applyFill="1" applyBorder="1" applyProtection="1">
      <protection hidden="1"/>
    </xf>
    <xf numFmtId="164" fontId="3" fillId="0" borderId="0" xfId="2" applyNumberFormat="1"/>
    <xf numFmtId="0" fontId="10" fillId="0" borderId="1" xfId="2" applyFont="1" applyBorder="1" applyProtection="1">
      <protection hidden="1"/>
    </xf>
    <xf numFmtId="0" fontId="11" fillId="4" borderId="1" xfId="2" applyFont="1" applyFill="1" applyBorder="1" applyAlignment="1" applyProtection="1">
      <alignment horizontal="right"/>
      <protection locked="0"/>
    </xf>
    <xf numFmtId="0" fontId="11" fillId="0" borderId="0" xfId="2" applyFont="1"/>
    <xf numFmtId="0" fontId="7" fillId="0" borderId="14" xfId="2" applyFont="1" applyBorder="1" applyAlignment="1" applyProtection="1">
      <alignment horizontal="right"/>
      <protection hidden="1"/>
    </xf>
    <xf numFmtId="44" fontId="7" fillId="0" borderId="1" xfId="3" applyFont="1" applyBorder="1" applyAlignment="1" applyProtection="1">
      <alignment horizontal="right"/>
      <protection hidden="1"/>
    </xf>
    <xf numFmtId="44" fontId="7" fillId="0" borderId="9" xfId="3" applyFont="1" applyBorder="1" applyAlignment="1" applyProtection="1">
      <alignment horizontal="right"/>
      <protection hidden="1"/>
    </xf>
    <xf numFmtId="0" fontId="4" fillId="6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4" fillId="5" borderId="3" xfId="2" applyFont="1" applyFill="1" applyBorder="1" applyAlignment="1">
      <alignment horizontal="left"/>
    </xf>
    <xf numFmtId="0" fontId="3" fillId="5" borderId="2" xfId="2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44" fontId="7" fillId="0" borderId="17" xfId="3" applyFont="1" applyBorder="1" applyAlignment="1" applyProtection="1">
      <alignment horizontal="right"/>
      <protection hidden="1"/>
    </xf>
    <xf numFmtId="0" fontId="7" fillId="0" borderId="12" xfId="2" applyFont="1" applyBorder="1" applyAlignment="1" applyProtection="1">
      <alignment horizontal="right"/>
      <protection hidden="1"/>
    </xf>
    <xf numFmtId="0" fontId="7" fillId="0" borderId="5" xfId="2" applyFont="1" applyBorder="1" applyAlignment="1" applyProtection="1">
      <alignment horizontal="right" wrapText="1"/>
      <protection hidden="1"/>
    </xf>
    <xf numFmtId="0" fontId="12" fillId="0" borderId="5" xfId="0" applyFont="1" applyBorder="1" applyAlignment="1">
      <alignment horizontal="right"/>
    </xf>
    <xf numFmtId="164" fontId="0" fillId="6" borderId="1" xfId="0" applyNumberFormat="1" applyFill="1" applyBorder="1" applyAlignment="1">
      <alignment horizontal="center"/>
    </xf>
    <xf numFmtId="0" fontId="3" fillId="4" borderId="2" xfId="2" applyFill="1" applyBorder="1" applyProtection="1">
      <protection locked="0"/>
    </xf>
    <xf numFmtId="164" fontId="4" fillId="6" borderId="9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/>
    </xf>
    <xf numFmtId="164" fontId="4" fillId="6" borderId="6" xfId="0" applyNumberFormat="1" applyFont="1" applyFill="1" applyBorder="1" applyAlignment="1">
      <alignment horizontal="center"/>
    </xf>
    <xf numFmtId="164" fontId="11" fillId="0" borderId="0" xfId="2" applyNumberFormat="1" applyFont="1"/>
    <xf numFmtId="0" fontId="11" fillId="4" borderId="1" xfId="2" applyFont="1" applyFill="1" applyBorder="1" applyProtection="1">
      <protection locked="0"/>
    </xf>
    <xf numFmtId="0" fontId="11" fillId="5" borderId="0" xfId="2" applyFont="1" applyFill="1"/>
    <xf numFmtId="0" fontId="11" fillId="0" borderId="1" xfId="2" applyFont="1" applyBorder="1" applyProtection="1">
      <protection hidden="1"/>
    </xf>
    <xf numFmtId="0" fontId="15" fillId="4" borderId="1" xfId="2" applyFont="1" applyFill="1" applyBorder="1" applyAlignment="1" applyProtection="1">
      <alignment horizontal="center"/>
      <protection locked="0"/>
    </xf>
    <xf numFmtId="0" fontId="6" fillId="0" borderId="0" xfId="2" applyFont="1"/>
    <xf numFmtId="0" fontId="16" fillId="0" borderId="1" xfId="2" applyFont="1" applyBorder="1" applyAlignment="1" applyProtection="1">
      <alignment horizontal="right"/>
      <protection hidden="1"/>
    </xf>
    <xf numFmtId="0" fontId="16" fillId="0" borderId="1" xfId="2" applyFont="1" applyBorder="1" applyProtection="1">
      <protection hidden="1"/>
    </xf>
    <xf numFmtId="0" fontId="6" fillId="4" borderId="1" xfId="2" applyFont="1" applyFill="1" applyBorder="1" applyProtection="1">
      <protection locked="0"/>
    </xf>
    <xf numFmtId="0" fontId="6" fillId="5" borderId="0" xfId="2" applyFont="1" applyFill="1"/>
    <xf numFmtId="0" fontId="6" fillId="0" borderId="1" xfId="2" applyFont="1" applyBorder="1" applyProtection="1">
      <protection hidden="1"/>
    </xf>
    <xf numFmtId="0" fontId="6" fillId="4" borderId="1" xfId="2" applyFont="1" applyFill="1" applyBorder="1" applyAlignment="1" applyProtection="1">
      <alignment horizontal="right"/>
      <protection locked="0"/>
    </xf>
    <xf numFmtId="0" fontId="6" fillId="0" borderId="0" xfId="2" applyFont="1" applyAlignment="1">
      <alignment horizontal="right"/>
    </xf>
    <xf numFmtId="44" fontId="6" fillId="0" borderId="1" xfId="2" applyNumberFormat="1" applyFont="1" applyBorder="1" applyProtection="1">
      <protection hidden="1"/>
    </xf>
    <xf numFmtId="44" fontId="6" fillId="5" borderId="1" xfId="2" applyNumberFormat="1" applyFont="1" applyFill="1" applyBorder="1" applyProtection="1">
      <protection hidden="1"/>
    </xf>
    <xf numFmtId="44" fontId="16" fillId="4" borderId="1" xfId="2" applyNumberFormat="1" applyFont="1" applyFill="1" applyBorder="1" applyAlignment="1" applyProtection="1">
      <alignment horizontal="center"/>
      <protection locked="0"/>
    </xf>
    <xf numFmtId="44" fontId="6" fillId="4" borderId="1" xfId="2" applyNumberFormat="1" applyFont="1" applyFill="1" applyBorder="1" applyProtection="1">
      <protection locked="0"/>
    </xf>
    <xf numFmtId="0" fontId="3" fillId="0" borderId="0" xfId="2" applyAlignment="1">
      <alignment wrapText="1"/>
    </xf>
    <xf numFmtId="0" fontId="11" fillId="0" borderId="1" xfId="2" applyFont="1" applyBorder="1" applyAlignment="1" applyProtection="1">
      <alignment horizontal="center"/>
      <protection hidden="1"/>
    </xf>
    <xf numFmtId="44" fontId="11" fillId="0" borderId="1" xfId="2" applyNumberFormat="1" applyFont="1" applyBorder="1" applyProtection="1">
      <protection hidden="1"/>
    </xf>
    <xf numFmtId="44" fontId="11" fillId="5" borderId="1" xfId="2" applyNumberFormat="1" applyFont="1" applyFill="1" applyBorder="1" applyProtection="1">
      <protection hidden="1"/>
    </xf>
    <xf numFmtId="44" fontId="11" fillId="0" borderId="1" xfId="2" applyNumberFormat="1" applyFont="1" applyBorder="1" applyAlignment="1" applyProtection="1">
      <alignment horizontal="center"/>
      <protection hidden="1"/>
    </xf>
    <xf numFmtId="44" fontId="15" fillId="4" borderId="1" xfId="2" applyNumberFormat="1" applyFont="1" applyFill="1" applyBorder="1" applyAlignment="1" applyProtection="1">
      <alignment horizontal="center"/>
      <protection locked="0"/>
    </xf>
    <xf numFmtId="44" fontId="11" fillId="4" borderId="1" xfId="2" applyNumberFormat="1" applyFont="1" applyFill="1" applyBorder="1" applyProtection="1">
      <protection locked="0"/>
    </xf>
    <xf numFmtId="0" fontId="18" fillId="0" borderId="1" xfId="2" applyFont="1" applyBorder="1" applyAlignment="1" applyProtection="1">
      <alignment horizontal="right"/>
      <protection hidden="1"/>
    </xf>
    <xf numFmtId="0" fontId="18" fillId="0" borderId="1" xfId="2" applyFont="1" applyBorder="1" applyProtection="1">
      <protection hidden="1"/>
    </xf>
    <xf numFmtId="0" fontId="18" fillId="0" borderId="1" xfId="2" applyFont="1" applyBorder="1" applyAlignment="1" applyProtection="1">
      <alignment horizontal="right" wrapText="1"/>
      <protection hidden="1"/>
    </xf>
    <xf numFmtId="44" fontId="18" fillId="0" borderId="1" xfId="3" applyFont="1" applyBorder="1" applyProtection="1">
      <protection hidden="1"/>
    </xf>
    <xf numFmtId="0" fontId="18" fillId="0" borderId="1" xfId="2" applyFont="1" applyBorder="1" applyAlignment="1" applyProtection="1">
      <alignment wrapText="1"/>
      <protection hidden="1"/>
    </xf>
    <xf numFmtId="0" fontId="18" fillId="0" borderId="1" xfId="2" applyFont="1" applyBorder="1" applyAlignment="1" applyProtection="1">
      <alignment horizontal="center"/>
      <protection hidden="1"/>
    </xf>
    <xf numFmtId="0" fontId="17" fillId="0" borderId="1" xfId="2" applyFont="1" applyBorder="1" applyAlignment="1" applyProtection="1">
      <alignment horizontal="center"/>
      <protection hidden="1"/>
    </xf>
    <xf numFmtId="164" fontId="19" fillId="6" borderId="1" xfId="0" applyNumberFormat="1" applyFont="1" applyFill="1" applyBorder="1" applyAlignment="1">
      <alignment horizontal="center"/>
    </xf>
    <xf numFmtId="0" fontId="17" fillId="0" borderId="1" xfId="2" applyFont="1" applyBorder="1" applyProtection="1">
      <protection hidden="1"/>
    </xf>
    <xf numFmtId="0" fontId="17" fillId="0" borderId="1" xfId="2" applyFont="1" applyBorder="1" applyAlignment="1" applyProtection="1">
      <alignment horizontal="center" wrapText="1"/>
      <protection hidden="1"/>
    </xf>
    <xf numFmtId="44" fontId="17" fillId="0" borderId="1" xfId="2" applyNumberFormat="1" applyFont="1" applyBorder="1" applyProtection="1">
      <protection hidden="1"/>
    </xf>
    <xf numFmtId="0" fontId="17" fillId="4" borderId="1" xfId="2" applyFont="1" applyFill="1" applyBorder="1" applyAlignment="1" applyProtection="1">
      <alignment horizontal="center"/>
      <protection locked="0"/>
    </xf>
    <xf numFmtId="0" fontId="17" fillId="0" borderId="0" xfId="2" applyFont="1"/>
    <xf numFmtId="164" fontId="17" fillId="0" borderId="0" xfId="2" applyNumberFormat="1" applyFont="1"/>
    <xf numFmtId="44" fontId="18" fillId="0" borderId="1" xfId="3" applyFont="1" applyBorder="1" applyAlignment="1" applyProtection="1">
      <alignment horizontal="right"/>
      <protection hidden="1"/>
    </xf>
    <xf numFmtId="0" fontId="13" fillId="0" borderId="1" xfId="0" applyFont="1" applyBorder="1" applyAlignment="1">
      <alignment horizontal="right"/>
    </xf>
    <xf numFmtId="0" fontId="17" fillId="5" borderId="1" xfId="2" applyFont="1" applyFill="1" applyBorder="1" applyAlignment="1" applyProtection="1">
      <alignment horizontal="center"/>
      <protection hidden="1"/>
    </xf>
    <xf numFmtId="0" fontId="17" fillId="5" borderId="1" xfId="2" applyFont="1" applyFill="1" applyBorder="1" applyProtection="1">
      <protection hidden="1"/>
    </xf>
    <xf numFmtId="44" fontId="17" fillId="5" borderId="1" xfId="2" applyNumberFormat="1" applyFont="1" applyFill="1" applyBorder="1" applyProtection="1">
      <protection hidden="1"/>
    </xf>
    <xf numFmtId="0" fontId="18" fillId="0" borderId="10" xfId="2" applyFont="1" applyBorder="1" applyAlignment="1" applyProtection="1">
      <alignment horizontal="right"/>
      <protection hidden="1"/>
    </xf>
    <xf numFmtId="0" fontId="18" fillId="0" borderId="11" xfId="2" applyFont="1" applyBorder="1" applyAlignment="1" applyProtection="1">
      <alignment horizontal="right"/>
      <protection hidden="1"/>
    </xf>
    <xf numFmtId="0" fontId="18" fillId="0" borderId="12" xfId="2" applyFont="1" applyBorder="1" applyAlignment="1" applyProtection="1">
      <alignment horizontal="right"/>
      <protection hidden="1"/>
    </xf>
    <xf numFmtId="0" fontId="18" fillId="0" borderId="14" xfId="2" applyFont="1" applyBorder="1" applyAlignment="1" applyProtection="1">
      <alignment horizontal="right"/>
      <protection hidden="1"/>
    </xf>
    <xf numFmtId="0" fontId="18" fillId="0" borderId="5" xfId="2" applyFont="1" applyBorder="1" applyAlignment="1" applyProtection="1">
      <alignment horizontal="right" wrapText="1"/>
      <protection hidden="1"/>
    </xf>
    <xf numFmtId="44" fontId="18" fillId="0" borderId="9" xfId="3" applyFont="1" applyBorder="1" applyAlignment="1" applyProtection="1">
      <alignment horizontal="right"/>
      <protection hidden="1"/>
    </xf>
    <xf numFmtId="0" fontId="13" fillId="0" borderId="5" xfId="0" applyFont="1" applyBorder="1" applyAlignment="1">
      <alignment horizontal="right"/>
    </xf>
    <xf numFmtId="44" fontId="18" fillId="0" borderId="17" xfId="3" applyFont="1" applyBorder="1" applyAlignment="1" applyProtection="1">
      <alignment horizontal="right"/>
      <protection hidden="1"/>
    </xf>
    <xf numFmtId="0" fontId="18" fillId="0" borderId="5" xfId="2" applyFont="1" applyBorder="1" applyAlignment="1" applyProtection="1">
      <alignment horizontal="center"/>
      <protection hidden="1"/>
    </xf>
    <xf numFmtId="0" fontId="18" fillId="0" borderId="6" xfId="2" applyFont="1" applyBorder="1" applyAlignment="1" applyProtection="1">
      <alignment horizontal="center"/>
      <protection hidden="1"/>
    </xf>
    <xf numFmtId="0" fontId="17" fillId="0" borderId="5" xfId="2" applyFont="1" applyBorder="1" applyAlignment="1" applyProtection="1">
      <alignment horizontal="center"/>
      <protection hidden="1"/>
    </xf>
    <xf numFmtId="0" fontId="17" fillId="0" borderId="9" xfId="2" applyFont="1" applyBorder="1" applyAlignment="1" applyProtection="1">
      <alignment horizontal="center"/>
      <protection hidden="1"/>
    </xf>
    <xf numFmtId="0" fontId="17" fillId="0" borderId="8" xfId="2" applyFont="1" applyBorder="1" applyProtection="1">
      <protection hidden="1"/>
    </xf>
    <xf numFmtId="0" fontId="17" fillId="0" borderId="18" xfId="2" applyFont="1" applyBorder="1" applyProtection="1">
      <protection hidden="1"/>
    </xf>
    <xf numFmtId="0" fontId="17" fillId="0" borderId="5" xfId="2" applyFont="1" applyBorder="1" applyAlignment="1" applyProtection="1">
      <alignment horizontal="center" wrapText="1"/>
      <protection hidden="1"/>
    </xf>
    <xf numFmtId="0" fontId="17" fillId="0" borderId="13" xfId="2" applyFont="1" applyBorder="1" applyProtection="1">
      <protection hidden="1"/>
    </xf>
    <xf numFmtId="44" fontId="17" fillId="0" borderId="15" xfId="2" applyNumberFormat="1" applyFont="1" applyBorder="1" applyProtection="1">
      <protection hidden="1"/>
    </xf>
    <xf numFmtId="44" fontId="17" fillId="0" borderId="6" xfId="2" applyNumberFormat="1" applyFont="1" applyBorder="1" applyProtection="1">
      <protection hidden="1"/>
    </xf>
    <xf numFmtId="0" fontId="18" fillId="0" borderId="6" xfId="2" applyFont="1" applyBorder="1" applyProtection="1">
      <protection hidden="1"/>
    </xf>
    <xf numFmtId="0" fontId="12" fillId="0" borderId="2" xfId="0" applyFont="1" applyBorder="1" applyAlignment="1">
      <alignment horizontal="right"/>
    </xf>
    <xf numFmtId="44" fontId="7" fillId="0" borderId="21" xfId="3" applyFont="1" applyBorder="1" applyAlignment="1" applyProtection="1">
      <alignment horizontal="right"/>
      <protection hidden="1"/>
    </xf>
    <xf numFmtId="0" fontId="22" fillId="0" borderId="2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164" fontId="21" fillId="6" borderId="1" xfId="0" applyNumberFormat="1" applyFont="1" applyFill="1" applyBorder="1" applyAlignment="1">
      <alignment horizontal="center"/>
    </xf>
    <xf numFmtId="0" fontId="10" fillId="0" borderId="10" xfId="2" applyFont="1" applyBorder="1" applyAlignment="1" applyProtection="1">
      <alignment horizontal="right"/>
      <protection hidden="1"/>
    </xf>
    <xf numFmtId="0" fontId="10" fillId="0" borderId="11" xfId="2" applyFont="1" applyBorder="1" applyAlignment="1" applyProtection="1">
      <alignment horizontal="right"/>
      <protection hidden="1"/>
    </xf>
    <xf numFmtId="0" fontId="10" fillId="0" borderId="12" xfId="2" applyFont="1" applyBorder="1" applyAlignment="1" applyProtection="1">
      <alignment horizontal="right"/>
      <protection hidden="1"/>
    </xf>
    <xf numFmtId="0" fontId="10" fillId="0" borderId="5" xfId="2" applyFont="1" applyBorder="1" applyAlignment="1" applyProtection="1">
      <alignment horizontal="right" wrapText="1"/>
      <protection hidden="1"/>
    </xf>
    <xf numFmtId="44" fontId="10" fillId="0" borderId="21" xfId="3" applyFont="1" applyBorder="1" applyAlignment="1" applyProtection="1">
      <alignment horizontal="right"/>
      <protection hidden="1"/>
    </xf>
    <xf numFmtId="0" fontId="10" fillId="0" borderId="5" xfId="2" applyFont="1" applyBorder="1" applyAlignment="1" applyProtection="1">
      <alignment horizontal="center"/>
      <protection hidden="1"/>
    </xf>
    <xf numFmtId="0" fontId="10" fillId="0" borderId="1" xfId="2" applyFont="1" applyBorder="1" applyAlignment="1" applyProtection="1">
      <alignment horizontal="center"/>
      <protection hidden="1"/>
    </xf>
    <xf numFmtId="0" fontId="10" fillId="0" borderId="6" xfId="2" applyFont="1" applyBorder="1" applyAlignment="1" applyProtection="1">
      <alignment horizontal="center"/>
      <protection hidden="1"/>
    </xf>
    <xf numFmtId="0" fontId="11" fillId="0" borderId="5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8" xfId="2" applyFont="1" applyBorder="1" applyProtection="1">
      <protection hidden="1"/>
    </xf>
    <xf numFmtId="0" fontId="11" fillId="0" borderId="5" xfId="2" applyFont="1" applyBorder="1" applyAlignment="1" applyProtection="1">
      <alignment horizontal="center" wrapText="1"/>
      <protection hidden="1"/>
    </xf>
    <xf numFmtId="0" fontId="11" fillId="0" borderId="13" xfId="2" applyFont="1" applyBorder="1" applyProtection="1">
      <protection hidden="1"/>
    </xf>
    <xf numFmtId="0" fontId="11" fillId="4" borderId="1" xfId="2" applyFont="1" applyFill="1" applyBorder="1" applyAlignment="1" applyProtection="1">
      <alignment horizontal="center"/>
      <protection locked="0"/>
    </xf>
    <xf numFmtId="44" fontId="11" fillId="0" borderId="6" xfId="2" applyNumberFormat="1" applyFont="1" applyBorder="1" applyProtection="1">
      <protection hidden="1"/>
    </xf>
    <xf numFmtId="0" fontId="10" fillId="0" borderId="6" xfId="2" applyFont="1" applyBorder="1" applyProtection="1">
      <protection hidden="1"/>
    </xf>
    <xf numFmtId="44" fontId="11" fillId="5" borderId="6" xfId="2" applyNumberFormat="1" applyFont="1" applyFill="1" applyBorder="1" applyProtection="1">
      <protection hidden="1"/>
    </xf>
    <xf numFmtId="44" fontId="11" fillId="0" borderId="6" xfId="2" applyNumberFormat="1" applyFont="1" applyBorder="1" applyAlignment="1" applyProtection="1">
      <alignment horizontal="center"/>
      <protection hidden="1"/>
    </xf>
    <xf numFmtId="44" fontId="15" fillId="4" borderId="16" xfId="2" applyNumberFormat="1" applyFont="1" applyFill="1" applyBorder="1" applyAlignment="1" applyProtection="1">
      <alignment horizontal="center"/>
      <protection locked="0"/>
    </xf>
    <xf numFmtId="44" fontId="11" fillId="4" borderId="6" xfId="2" applyNumberFormat="1" applyFont="1" applyFill="1" applyBorder="1" applyProtection="1">
      <protection locked="0"/>
    </xf>
    <xf numFmtId="44" fontId="11" fillId="0" borderId="7" xfId="2" applyNumberFormat="1" applyFont="1" applyBorder="1" applyProtection="1">
      <protection hidden="1"/>
    </xf>
    <xf numFmtId="44" fontId="6" fillId="0" borderId="6" xfId="2" applyNumberFormat="1" applyFont="1" applyBorder="1" applyProtection="1">
      <protection hidden="1"/>
    </xf>
    <xf numFmtId="44" fontId="6" fillId="5" borderId="6" xfId="2" applyNumberFormat="1" applyFont="1" applyFill="1" applyBorder="1" applyProtection="1">
      <protection hidden="1"/>
    </xf>
    <xf numFmtId="0" fontId="6" fillId="0" borderId="14" xfId="2" applyFont="1" applyBorder="1" applyProtection="1">
      <protection hidden="1"/>
    </xf>
    <xf numFmtId="44" fontId="6" fillId="0" borderId="6" xfId="2" applyNumberFormat="1" applyFont="1" applyBorder="1" applyAlignment="1" applyProtection="1">
      <alignment horizontal="center"/>
      <protection hidden="1"/>
    </xf>
    <xf numFmtId="0" fontId="24" fillId="0" borderId="1" xfId="2" applyFont="1" applyBorder="1" applyProtection="1">
      <protection hidden="1"/>
    </xf>
    <xf numFmtId="0" fontId="24" fillId="0" borderId="6" xfId="2" applyFont="1" applyBorder="1" applyProtection="1">
      <protection hidden="1"/>
    </xf>
    <xf numFmtId="0" fontId="25" fillId="0" borderId="0" xfId="2" applyFont="1"/>
    <xf numFmtId="0" fontId="25" fillId="4" borderId="1" xfId="2" applyFont="1" applyFill="1" applyBorder="1" applyProtection="1">
      <protection locked="0"/>
    </xf>
    <xf numFmtId="44" fontId="25" fillId="0" borderId="6" xfId="2" applyNumberFormat="1" applyFont="1" applyBorder="1" applyProtection="1">
      <protection hidden="1"/>
    </xf>
    <xf numFmtId="164" fontId="25" fillId="0" borderId="0" xfId="2" applyNumberFormat="1" applyFont="1"/>
    <xf numFmtId="44" fontId="25" fillId="5" borderId="6" xfId="2" applyNumberFormat="1" applyFont="1" applyFill="1" applyBorder="1" applyProtection="1">
      <protection hidden="1"/>
    </xf>
    <xf numFmtId="0" fontId="25" fillId="5" borderId="0" xfId="2" applyFont="1" applyFill="1"/>
    <xf numFmtId="0" fontId="25" fillId="4" borderId="2" xfId="2" applyFont="1" applyFill="1" applyBorder="1" applyProtection="1">
      <protection locked="0"/>
    </xf>
    <xf numFmtId="0" fontId="25" fillId="0" borderId="1" xfId="2" applyFont="1" applyBorder="1" applyProtection="1">
      <protection hidden="1"/>
    </xf>
    <xf numFmtId="44" fontId="25" fillId="0" borderId="6" xfId="2" applyNumberFormat="1" applyFont="1" applyBorder="1" applyAlignment="1" applyProtection="1">
      <alignment horizontal="center"/>
      <protection hidden="1"/>
    </xf>
    <xf numFmtId="0" fontId="11" fillId="0" borderId="18" xfId="2" applyFont="1" applyBorder="1" applyProtection="1">
      <protection hidden="1"/>
    </xf>
    <xf numFmtId="44" fontId="11" fillId="0" borderId="15" xfId="2" applyNumberFormat="1" applyFont="1" applyBorder="1" applyProtection="1">
      <protection hidden="1"/>
    </xf>
    <xf numFmtId="0" fontId="11" fillId="4" borderId="2" xfId="2" applyFont="1" applyFill="1" applyBorder="1" applyProtection="1">
      <protection locked="0"/>
    </xf>
    <xf numFmtId="0" fontId="16" fillId="0" borderId="6" xfId="2" applyFont="1" applyBorder="1" applyProtection="1">
      <protection hidden="1"/>
    </xf>
    <xf numFmtId="164" fontId="6" fillId="0" borderId="0" xfId="2" applyNumberFormat="1" applyFont="1"/>
    <xf numFmtId="0" fontId="6" fillId="4" borderId="2" xfId="2" applyFont="1" applyFill="1" applyBorder="1" applyProtection="1">
      <protection locked="0"/>
    </xf>
    <xf numFmtId="0" fontId="6" fillId="0" borderId="22" xfId="2" applyFont="1" applyBorder="1" applyAlignment="1" applyProtection="1">
      <alignment horizontal="center"/>
      <protection hidden="1"/>
    </xf>
    <xf numFmtId="44" fontId="6" fillId="0" borderId="6" xfId="2" applyNumberFormat="1" applyFont="1" applyBorder="1" applyAlignment="1" applyProtection="1">
      <alignment horizontal="left"/>
      <protection hidden="1"/>
    </xf>
    <xf numFmtId="0" fontId="7" fillId="0" borderId="10" xfId="2" applyFont="1" applyBorder="1" applyAlignment="1" applyProtection="1">
      <alignment horizontal="right" wrapText="1"/>
      <protection hidden="1"/>
    </xf>
    <xf numFmtId="0" fontId="7" fillId="0" borderId="12" xfId="2" applyFont="1" applyBorder="1" applyAlignment="1" applyProtection="1">
      <alignment horizontal="right" wrapText="1"/>
      <protection hidden="1"/>
    </xf>
    <xf numFmtId="0" fontId="12" fillId="0" borderId="5" xfId="0" applyFont="1" applyBorder="1" applyAlignment="1">
      <alignment horizontal="right" wrapText="1"/>
    </xf>
    <xf numFmtId="0" fontId="7" fillId="0" borderId="5" xfId="2" applyFont="1" applyBorder="1" applyAlignment="1" applyProtection="1">
      <alignment horizontal="center" wrapText="1"/>
      <protection hidden="1"/>
    </xf>
    <xf numFmtId="0" fontId="7" fillId="0" borderId="1" xfId="2" applyFont="1" applyBorder="1" applyAlignment="1" applyProtection="1">
      <alignment horizontal="center" wrapText="1"/>
      <protection hidden="1"/>
    </xf>
    <xf numFmtId="164" fontId="0" fillId="6" borderId="1" xfId="0" applyNumberFormat="1" applyFill="1" applyBorder="1" applyAlignment="1">
      <alignment horizontal="center" wrapText="1"/>
    </xf>
    <xf numFmtId="44" fontId="7" fillId="0" borderId="20" xfId="3" applyFont="1" applyBorder="1" applyAlignment="1" applyProtection="1">
      <alignment horizontal="right"/>
      <protection hidden="1"/>
    </xf>
    <xf numFmtId="0" fontId="3" fillId="0" borderId="2" xfId="2" applyBorder="1" applyProtection="1">
      <protection hidden="1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4" fontId="13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17" fillId="0" borderId="0" xfId="2" applyFont="1" applyAlignment="1">
      <alignment horizontal="center"/>
    </xf>
    <xf numFmtId="0" fontId="18" fillId="0" borderId="0" xfId="2" applyFont="1"/>
    <xf numFmtId="0" fontId="17" fillId="0" borderId="0" xfId="2" applyFont="1" applyAlignment="1">
      <alignment horizontal="left" wrapText="1"/>
    </xf>
    <xf numFmtId="0" fontId="17" fillId="0" borderId="0" xfId="2" applyFont="1" applyAlignment="1">
      <alignment wrapText="1"/>
    </xf>
    <xf numFmtId="0" fontId="16" fillId="0" borderId="1" xfId="2" applyFont="1" applyBorder="1" applyAlignment="1" applyProtection="1">
      <alignment horizontal="centerContinuous"/>
      <protection hidden="1"/>
    </xf>
    <xf numFmtId="0" fontId="4" fillId="0" borderId="1" xfId="0" applyFont="1" applyBorder="1" applyAlignment="1">
      <alignment horizontal="centerContinuous" wrapText="1"/>
    </xf>
    <xf numFmtId="0" fontId="6" fillId="0" borderId="1" xfId="2" applyFont="1" applyBorder="1" applyAlignment="1" applyProtection="1">
      <alignment horizontal="centerContinuous" wrapText="1"/>
      <protection hidden="1"/>
    </xf>
    <xf numFmtId="0" fontId="23" fillId="3" borderId="1" xfId="2" applyFont="1" applyFill="1" applyBorder="1" applyAlignment="1" applyProtection="1">
      <alignment horizontal="centerContinuous"/>
      <protection hidden="1"/>
    </xf>
    <xf numFmtId="0" fontId="11" fillId="3" borderId="1" xfId="2" applyFont="1" applyFill="1" applyBorder="1" applyAlignment="1" applyProtection="1">
      <alignment horizontal="centerContinuous"/>
      <protection hidden="1"/>
    </xf>
    <xf numFmtId="0" fontId="14" fillId="2" borderId="1" xfId="0" applyFont="1" applyFill="1" applyBorder="1" applyAlignment="1">
      <alignment horizontal="centerContinuous"/>
    </xf>
    <xf numFmtId="0" fontId="15" fillId="2" borderId="1" xfId="2" applyFont="1" applyFill="1" applyBorder="1" applyAlignment="1" applyProtection="1">
      <alignment horizontal="centerContinuous"/>
      <protection hidden="1"/>
    </xf>
    <xf numFmtId="0" fontId="16" fillId="4" borderId="2" xfId="2" applyFont="1" applyFill="1" applyBorder="1" applyAlignment="1" applyProtection="1">
      <alignment horizontal="center"/>
      <protection locked="0"/>
    </xf>
    <xf numFmtId="0" fontId="6" fillId="0" borderId="2" xfId="2" applyFont="1" applyBorder="1" applyProtection="1">
      <protection hidden="1"/>
    </xf>
    <xf numFmtId="0" fontId="16" fillId="0" borderId="9" xfId="2" applyFont="1" applyBorder="1" applyAlignment="1" applyProtection="1">
      <alignment horizontal="centerContinuous"/>
      <protection hidden="1"/>
    </xf>
    <xf numFmtId="0" fontId="15" fillId="2" borderId="14" xfId="2" applyFont="1" applyFill="1" applyBorder="1" applyAlignment="1" applyProtection="1">
      <alignment horizontal="centerContinuous"/>
      <protection hidden="1"/>
    </xf>
    <xf numFmtId="0" fontId="6" fillId="4" borderId="0" xfId="2" applyFont="1" applyFill="1" applyAlignment="1" applyProtection="1">
      <alignment horizontal="centerContinuous" wrapText="1"/>
      <protection locked="0"/>
    </xf>
    <xf numFmtId="0" fontId="16" fillId="4" borderId="3" xfId="2" applyFont="1" applyFill="1" applyBorder="1" applyAlignment="1" applyProtection="1">
      <alignment horizontal="centerContinuous"/>
      <protection locked="0"/>
    </xf>
    <xf numFmtId="0" fontId="16" fillId="4" borderId="19" xfId="2" applyFont="1" applyFill="1" applyBorder="1" applyAlignment="1" applyProtection="1">
      <alignment horizontal="centerContinuous"/>
      <protection locked="0"/>
    </xf>
    <xf numFmtId="0" fontId="16" fillId="4" borderId="2" xfId="2" applyFont="1" applyFill="1" applyBorder="1" applyAlignment="1" applyProtection="1">
      <alignment horizontal="centerContinuous"/>
      <protection locked="0"/>
    </xf>
    <xf numFmtId="0" fontId="16" fillId="4" borderId="13" xfId="2" applyFont="1" applyFill="1" applyBorder="1" applyAlignment="1" applyProtection="1">
      <alignment horizontal="centerContinuous"/>
      <protection locked="0"/>
    </xf>
    <xf numFmtId="0" fontId="16" fillId="4" borderId="23" xfId="2" applyFont="1" applyFill="1" applyBorder="1" applyAlignment="1" applyProtection="1">
      <alignment horizontal="centerContinuous"/>
      <protection locked="0"/>
    </xf>
    <xf numFmtId="0" fontId="16" fillId="4" borderId="22" xfId="2" applyFont="1" applyFill="1" applyBorder="1" applyAlignment="1" applyProtection="1">
      <alignment horizontal="centerContinuous"/>
      <protection locked="0"/>
    </xf>
    <xf numFmtId="0" fontId="6" fillId="4" borderId="24" xfId="2" applyFont="1" applyFill="1" applyBorder="1" applyAlignment="1" applyProtection="1">
      <alignment horizontal="centerContinuous" wrapText="1"/>
      <protection locked="0"/>
    </xf>
    <xf numFmtId="0" fontId="6" fillId="4" borderId="25" xfId="2" applyFont="1" applyFill="1" applyBorder="1" applyAlignment="1" applyProtection="1">
      <alignment horizontal="centerContinuous" wrapText="1"/>
      <protection locked="0"/>
    </xf>
    <xf numFmtId="0" fontId="6" fillId="0" borderId="13" xfId="2" applyFont="1" applyBorder="1" applyAlignment="1" applyProtection="1">
      <alignment horizontal="centerContinuous"/>
      <protection hidden="1"/>
    </xf>
    <xf numFmtId="0" fontId="6" fillId="0" borderId="23" xfId="2" applyFont="1" applyBorder="1" applyAlignment="1" applyProtection="1">
      <alignment horizontal="centerContinuous"/>
      <protection hidden="1"/>
    </xf>
    <xf numFmtId="0" fontId="15" fillId="2" borderId="26" xfId="2" applyFont="1" applyFill="1" applyBorder="1" applyAlignment="1" applyProtection="1">
      <alignment horizontal="centerContinuous"/>
      <protection hidden="1"/>
    </xf>
    <xf numFmtId="0" fontId="15" fillId="2" borderId="9" xfId="2" applyFont="1" applyFill="1" applyBorder="1" applyAlignment="1" applyProtection="1">
      <alignment horizontal="centerContinuous"/>
      <protection hidden="1"/>
    </xf>
    <xf numFmtId="0" fontId="16" fillId="0" borderId="2" xfId="2" applyFont="1" applyBorder="1" applyAlignment="1" applyProtection="1">
      <alignment horizontal="centerContinuous"/>
      <protection hidden="1"/>
    </xf>
    <xf numFmtId="0" fontId="17" fillId="0" borderId="1" xfId="2" applyFont="1" applyBorder="1" applyAlignment="1" applyProtection="1">
      <alignment horizontal="centerContinuous"/>
      <protection hidden="1"/>
    </xf>
    <xf numFmtId="0" fontId="19" fillId="6" borderId="1" xfId="0" applyFont="1" applyFill="1" applyBorder="1" applyAlignment="1">
      <alignment horizontal="centerContinuous"/>
    </xf>
    <xf numFmtId="0" fontId="18" fillId="0" borderId="1" xfId="2" applyFont="1" applyBorder="1" applyAlignment="1" applyProtection="1">
      <alignment horizontal="centerContinuous" wrapText="1"/>
      <protection hidden="1"/>
    </xf>
    <xf numFmtId="0" fontId="6" fillId="0" borderId="22" xfId="2" applyFont="1" applyBorder="1" applyAlignment="1" applyProtection="1">
      <alignment horizontal="right"/>
      <protection hidden="1"/>
    </xf>
    <xf numFmtId="0" fontId="6" fillId="0" borderId="22" xfId="2" applyFont="1" applyBorder="1" applyProtection="1">
      <protection hidden="1"/>
    </xf>
    <xf numFmtId="0" fontId="6" fillId="0" borderId="23" xfId="2" applyFont="1" applyBorder="1" applyAlignment="1" applyProtection="1">
      <alignment horizontal="right"/>
      <protection hidden="1"/>
    </xf>
    <xf numFmtId="0" fontId="16" fillId="0" borderId="19" xfId="2" applyFont="1" applyBorder="1" applyAlignment="1" applyProtection="1">
      <alignment horizontal="centerContinuous"/>
      <protection hidden="1"/>
    </xf>
    <xf numFmtId="0" fontId="6" fillId="0" borderId="19" xfId="2" applyFont="1" applyBorder="1" applyAlignment="1" applyProtection="1">
      <alignment horizontal="centerContinuous"/>
      <protection hidden="1"/>
    </xf>
    <xf numFmtId="0" fontId="6" fillId="0" borderId="19" xfId="2" applyFont="1" applyBorder="1" applyAlignment="1" applyProtection="1">
      <alignment horizontal="right"/>
      <protection hidden="1"/>
    </xf>
    <xf numFmtId="0" fontId="6" fillId="0" borderId="19" xfId="2" applyFont="1" applyBorder="1" applyProtection="1">
      <protection hidden="1"/>
    </xf>
    <xf numFmtId="0" fontId="16" fillId="0" borderId="2" xfId="2" applyFont="1" applyBorder="1" applyAlignment="1" applyProtection="1">
      <alignment horizontal="right"/>
      <protection hidden="1"/>
    </xf>
    <xf numFmtId="0" fontId="16" fillId="0" borderId="3" xfId="2" applyFont="1" applyBorder="1" applyAlignment="1" applyProtection="1">
      <alignment horizontal="centerContinuous"/>
      <protection hidden="1"/>
    </xf>
    <xf numFmtId="0" fontId="6" fillId="0" borderId="3" xfId="2" applyFont="1" applyBorder="1" applyAlignment="1" applyProtection="1">
      <alignment horizontal="centerContinuous"/>
      <protection hidden="1"/>
    </xf>
    <xf numFmtId="0" fontId="16" fillId="0" borderId="23" xfId="2" applyFont="1" applyBorder="1" applyAlignment="1" applyProtection="1">
      <alignment horizontal="right"/>
      <protection hidden="1"/>
    </xf>
    <xf numFmtId="44" fontId="6" fillId="0" borderId="1" xfId="2" applyNumberFormat="1" applyFont="1" applyBorder="1" applyAlignment="1" applyProtection="1">
      <alignment horizontal="left"/>
      <protection hidden="1"/>
    </xf>
    <xf numFmtId="44" fontId="6" fillId="0" borderId="14" xfId="2" applyNumberFormat="1" applyFont="1" applyBorder="1" applyAlignment="1" applyProtection="1">
      <alignment horizontal="left"/>
      <protection hidden="1"/>
    </xf>
    <xf numFmtId="44" fontId="6" fillId="0" borderId="22" xfId="2" applyNumberFormat="1" applyFont="1" applyBorder="1" applyAlignment="1" applyProtection="1">
      <alignment horizontal="left"/>
      <protection hidden="1"/>
    </xf>
    <xf numFmtId="0" fontId="7" fillId="0" borderId="0" xfId="2" applyFont="1"/>
    <xf numFmtId="0" fontId="26" fillId="0" borderId="0" xfId="2" applyFont="1"/>
    <xf numFmtId="0" fontId="27" fillId="0" borderId="0" xfId="2" applyFont="1"/>
    <xf numFmtId="0" fontId="26" fillId="0" borderId="0" xfId="2" applyFont="1" applyAlignment="1">
      <alignment wrapText="1"/>
    </xf>
    <xf numFmtId="0" fontId="28" fillId="0" borderId="0" xfId="2" applyFont="1"/>
    <xf numFmtId="0" fontId="28" fillId="0" borderId="0" xfId="2" applyFont="1" applyAlignment="1">
      <alignment horizontal="right"/>
    </xf>
    <xf numFmtId="0" fontId="14" fillId="2" borderId="1" xfId="4" applyFont="1" applyFill="1" applyBorder="1" applyAlignment="1">
      <alignment horizontal="centerContinuous"/>
    </xf>
    <xf numFmtId="0" fontId="19" fillId="5" borderId="1" xfId="0" applyFont="1" applyFill="1" applyBorder="1" applyAlignment="1">
      <alignment horizontal="centerContinuous"/>
    </xf>
    <xf numFmtId="0" fontId="18" fillId="0" borderId="1" xfId="2" applyFont="1" applyBorder="1" applyAlignment="1" applyProtection="1">
      <alignment horizontal="centerContinuous"/>
      <protection hidden="1"/>
    </xf>
    <xf numFmtId="0" fontId="11" fillId="0" borderId="1" xfId="2" applyFont="1" applyBorder="1" applyAlignment="1" applyProtection="1">
      <alignment horizontal="centerContinuous"/>
      <protection hidden="1"/>
    </xf>
    <xf numFmtId="0" fontId="10" fillId="0" borderId="1" xfId="2" applyFont="1" applyBorder="1" applyAlignment="1" applyProtection="1">
      <alignment horizontal="centerContinuous"/>
      <protection hidden="1"/>
    </xf>
    <xf numFmtId="0" fontId="10" fillId="4" borderId="1" xfId="2" applyFont="1" applyFill="1" applyBorder="1" applyAlignment="1" applyProtection="1">
      <alignment horizontal="centerContinuous"/>
      <protection locked="0"/>
    </xf>
    <xf numFmtId="0" fontId="11" fillId="4" borderId="1" xfId="2" applyFont="1" applyFill="1" applyBorder="1" applyAlignment="1" applyProtection="1">
      <alignment horizontal="centerContinuous" wrapText="1"/>
      <protection locked="0"/>
    </xf>
    <xf numFmtId="0" fontId="14" fillId="2" borderId="1" xfId="1" applyFont="1" applyFill="1" applyBorder="1" applyAlignment="1">
      <alignment horizontal="centerContinuous"/>
    </xf>
    <xf numFmtId="0" fontId="19" fillId="5" borderId="1" xfId="1" applyFont="1" applyFill="1" applyBorder="1" applyAlignment="1">
      <alignment horizontal="centerContinuous"/>
    </xf>
    <xf numFmtId="0" fontId="23" fillId="3" borderId="30" xfId="2" applyFont="1" applyFill="1" applyBorder="1" applyAlignment="1" applyProtection="1">
      <alignment horizontal="centerContinuous"/>
      <protection hidden="1"/>
    </xf>
    <xf numFmtId="0" fontId="14" fillId="2" borderId="31" xfId="4" applyFont="1" applyFill="1" applyBorder="1" applyAlignment="1">
      <alignment horizontal="centerContinuous"/>
    </xf>
    <xf numFmtId="0" fontId="17" fillId="0" borderId="11" xfId="2" applyFont="1" applyBorder="1" applyAlignment="1" applyProtection="1">
      <alignment horizontal="centerContinuous"/>
      <protection hidden="1"/>
    </xf>
    <xf numFmtId="0" fontId="17" fillId="0" borderId="32" xfId="2" applyFont="1" applyBorder="1" applyAlignment="1" applyProtection="1">
      <alignment horizontal="centerContinuous"/>
      <protection hidden="1"/>
    </xf>
    <xf numFmtId="0" fontId="15" fillId="2" borderId="28" xfId="2" applyFont="1" applyFill="1" applyBorder="1" applyAlignment="1" applyProtection="1">
      <alignment horizontal="centerContinuous"/>
      <protection hidden="1"/>
    </xf>
    <xf numFmtId="0" fontId="19" fillId="0" borderId="1" xfId="0" applyFont="1" applyBorder="1" applyAlignment="1">
      <alignment horizontal="centerContinuous"/>
    </xf>
    <xf numFmtId="0" fontId="18" fillId="0" borderId="5" xfId="2" applyFont="1" applyBorder="1" applyAlignment="1" applyProtection="1">
      <alignment horizontal="centerContinuous"/>
      <protection hidden="1"/>
    </xf>
    <xf numFmtId="0" fontId="0" fillId="0" borderId="1" xfId="0" applyBorder="1" applyAlignment="1">
      <alignment horizontal="centerContinuous" wrapText="1"/>
    </xf>
    <xf numFmtId="0" fontId="4" fillId="0" borderId="5" xfId="0" applyFont="1" applyBorder="1" applyAlignment="1">
      <alignment horizontal="centerContinuous" wrapText="1"/>
    </xf>
    <xf numFmtId="0" fontId="6" fillId="0" borderId="5" xfId="2" applyFont="1" applyBorder="1" applyAlignment="1" applyProtection="1">
      <alignment horizontal="centerContinuous" wrapText="1"/>
      <protection hidden="1"/>
    </xf>
    <xf numFmtId="0" fontId="0" fillId="0" borderId="9" xfId="0" applyBorder="1" applyAlignment="1">
      <alignment horizontal="centerContinuous" wrapText="1"/>
    </xf>
    <xf numFmtId="0" fontId="3" fillId="0" borderId="12" xfId="2" applyBorder="1" applyAlignment="1" applyProtection="1">
      <alignment horizontal="centerContinuous"/>
      <protection hidden="1"/>
    </xf>
    <xf numFmtId="0" fontId="7" fillId="0" borderId="5" xfId="2" applyFont="1" applyBorder="1" applyAlignment="1" applyProtection="1">
      <alignment horizontal="centerContinuous"/>
      <protection hidden="1"/>
    </xf>
    <xf numFmtId="0" fontId="7" fillId="4" borderId="5" xfId="2" applyFont="1" applyFill="1" applyBorder="1" applyAlignment="1" applyProtection="1">
      <alignment horizontal="centerContinuous"/>
      <protection locked="0"/>
    </xf>
    <xf numFmtId="0" fontId="3" fillId="4" borderId="5" xfId="2" applyFill="1" applyBorder="1" applyAlignment="1" applyProtection="1">
      <alignment horizontal="centerContinuous" wrapText="1"/>
      <protection locked="0"/>
    </xf>
    <xf numFmtId="0" fontId="3" fillId="0" borderId="5" xfId="2" applyBorder="1" applyAlignment="1" applyProtection="1">
      <alignment horizontal="centerContinuous"/>
      <protection hidden="1"/>
    </xf>
    <xf numFmtId="0" fontId="1" fillId="0" borderId="29" xfId="2" applyFont="1" applyBorder="1" applyAlignment="1" applyProtection="1">
      <alignment horizontal="centerContinuous"/>
      <protection hidden="1"/>
    </xf>
    <xf numFmtId="0" fontId="3" fillId="0" borderId="1" xfId="2" applyBorder="1" applyAlignment="1" applyProtection="1">
      <alignment horizontal="centerContinuous"/>
      <protection hidden="1"/>
    </xf>
    <xf numFmtId="0" fontId="3" fillId="0" borderId="27" xfId="2" applyBorder="1" applyAlignment="1" applyProtection="1">
      <alignment horizontal="centerContinuous"/>
      <protection hidden="1"/>
    </xf>
    <xf numFmtId="0" fontId="0" fillId="0" borderId="5" xfId="0" applyBorder="1" applyAlignment="1">
      <alignment horizontal="centerContinuous" wrapText="1"/>
    </xf>
    <xf numFmtId="0" fontId="0" fillId="0" borderId="14" xfId="0" applyBorder="1" applyAlignment="1">
      <alignment horizontal="centerContinuous" wrapText="1"/>
    </xf>
    <xf numFmtId="0" fontId="5" fillId="2" borderId="4" xfId="4" applyFont="1" applyFill="1" applyBorder="1" applyAlignment="1">
      <alignment horizontal="centerContinuous"/>
    </xf>
    <xf numFmtId="0" fontId="3" fillId="0" borderId="11" xfId="2" applyBorder="1" applyAlignment="1" applyProtection="1">
      <alignment horizontal="centerContinuous"/>
      <protection hidden="1"/>
    </xf>
    <xf numFmtId="0" fontId="2" fillId="0" borderId="32" xfId="2" applyFont="1" applyBorder="1" applyAlignment="1" applyProtection="1">
      <alignment horizontal="centerContinuous"/>
      <protection hidden="1"/>
    </xf>
    <xf numFmtId="0" fontId="8" fillId="2" borderId="28" xfId="2" applyFont="1" applyFill="1" applyBorder="1" applyAlignment="1" applyProtection="1">
      <alignment horizontal="centerContinuous"/>
      <protection hidden="1"/>
    </xf>
    <xf numFmtId="0" fontId="4" fillId="6" borderId="1" xfId="0" applyFont="1" applyFill="1" applyBorder="1" applyAlignment="1">
      <alignment horizontal="centerContinuous"/>
    </xf>
    <xf numFmtId="0" fontId="4" fillId="5" borderId="1" xfId="0" applyFont="1" applyFill="1" applyBorder="1" applyAlignment="1">
      <alignment horizontal="centerContinuous"/>
    </xf>
    <xf numFmtId="0" fontId="7" fillId="0" borderId="1" xfId="2" applyFont="1" applyBorder="1" applyAlignment="1" applyProtection="1">
      <alignment horizontal="centerContinuous"/>
      <protection hidden="1"/>
    </xf>
    <xf numFmtId="0" fontId="4" fillId="0" borderId="14" xfId="0" applyFont="1" applyBorder="1" applyAlignment="1">
      <alignment horizontal="centerContinuous" wrapText="1"/>
    </xf>
    <xf numFmtId="0" fontId="5" fillId="2" borderId="36" xfId="4" applyFont="1" applyFill="1" applyBorder="1" applyAlignment="1">
      <alignment horizontal="centerContinuous"/>
    </xf>
    <xf numFmtId="0" fontId="11" fillId="0" borderId="11" xfId="2" applyFont="1" applyBorder="1" applyAlignment="1" applyProtection="1">
      <alignment horizontal="centerContinuous"/>
      <protection hidden="1"/>
    </xf>
    <xf numFmtId="0" fontId="11" fillId="0" borderId="32" xfId="2" applyFont="1" applyBorder="1" applyAlignment="1" applyProtection="1">
      <alignment horizontal="centerContinuous"/>
      <protection hidden="1"/>
    </xf>
    <xf numFmtId="0" fontId="20" fillId="2" borderId="28" xfId="2" applyFont="1" applyFill="1" applyBorder="1" applyAlignment="1" applyProtection="1">
      <alignment horizontal="centerContinuous"/>
      <protection hidden="1"/>
    </xf>
    <xf numFmtId="0" fontId="21" fillId="6" borderId="1" xfId="0" applyFont="1" applyFill="1" applyBorder="1" applyAlignment="1">
      <alignment horizontal="centerContinuous"/>
    </xf>
    <xf numFmtId="0" fontId="21" fillId="5" borderId="1" xfId="0" applyFont="1" applyFill="1" applyBorder="1" applyAlignment="1">
      <alignment horizontal="centerContinuous"/>
    </xf>
    <xf numFmtId="0" fontId="10" fillId="0" borderId="10" xfId="2" applyFont="1" applyBorder="1" applyAlignment="1" applyProtection="1">
      <alignment horizontal="centerContinuous"/>
      <protection hidden="1"/>
    </xf>
    <xf numFmtId="0" fontId="10" fillId="0" borderId="11" xfId="2" applyFont="1" applyBorder="1" applyAlignment="1" applyProtection="1">
      <alignment horizontal="centerContinuous"/>
      <protection hidden="1"/>
    </xf>
    <xf numFmtId="0" fontId="10" fillId="0" borderId="34" xfId="2" applyFont="1" applyBorder="1" applyAlignment="1" applyProtection="1">
      <alignment horizontal="centerContinuous"/>
      <protection hidden="1"/>
    </xf>
    <xf numFmtId="0" fontId="6" fillId="0" borderId="35" xfId="2" applyFont="1" applyBorder="1" applyAlignment="1" applyProtection="1">
      <alignment horizontal="centerContinuous"/>
      <protection hidden="1"/>
    </xf>
    <xf numFmtId="0" fontId="10" fillId="4" borderId="5" xfId="2" applyFont="1" applyFill="1" applyBorder="1" applyAlignment="1" applyProtection="1">
      <alignment horizontal="centerContinuous"/>
      <protection locked="0"/>
    </xf>
    <xf numFmtId="0" fontId="11" fillId="4" borderId="5" xfId="2" applyFont="1" applyFill="1" applyBorder="1" applyAlignment="1" applyProtection="1">
      <alignment horizontal="centerContinuous" wrapText="1"/>
      <protection locked="0"/>
    </xf>
    <xf numFmtId="0" fontId="11" fillId="0" borderId="5" xfId="2" applyFont="1" applyBorder="1" applyAlignment="1" applyProtection="1">
      <alignment horizontal="centerContinuous"/>
      <protection hidden="1"/>
    </xf>
    <xf numFmtId="0" fontId="11" fillId="0" borderId="33" xfId="2" applyFont="1" applyBorder="1" applyAlignment="1" applyProtection="1">
      <alignment horizontal="centerContinuous"/>
      <protection hidden="1"/>
    </xf>
    <xf numFmtId="0" fontId="11" fillId="0" borderId="34" xfId="2" applyFont="1" applyBorder="1" applyAlignment="1" applyProtection="1">
      <alignment horizontal="centerContinuous"/>
      <protection hidden="1"/>
    </xf>
    <xf numFmtId="0" fontId="11" fillId="0" borderId="29" xfId="2" applyFont="1" applyBorder="1" applyAlignment="1" applyProtection="1">
      <alignment horizontal="centerContinuous"/>
      <protection hidden="1"/>
    </xf>
    <xf numFmtId="0" fontId="11" fillId="0" borderId="27" xfId="2" applyFont="1" applyBorder="1" applyAlignment="1" applyProtection="1">
      <alignment horizontal="centerContinuous"/>
      <protection hidden="1"/>
    </xf>
    <xf numFmtId="0" fontId="5" fillId="2" borderId="31" xfId="4" applyFont="1" applyFill="1" applyBorder="1" applyAlignment="1">
      <alignment horizontal="centerContinuous"/>
    </xf>
    <xf numFmtId="0" fontId="24" fillId="0" borderId="5" xfId="2" applyFont="1" applyBorder="1" applyAlignment="1" applyProtection="1">
      <alignment horizontal="centerContinuous"/>
      <protection hidden="1"/>
    </xf>
    <xf numFmtId="0" fontId="25" fillId="0" borderId="12" xfId="2" applyFont="1" applyBorder="1" applyAlignment="1" applyProtection="1">
      <alignment horizontal="centerContinuous"/>
      <protection hidden="1"/>
    </xf>
    <xf numFmtId="0" fontId="10" fillId="0" borderId="5" xfId="2" applyFont="1" applyBorder="1" applyAlignment="1" applyProtection="1">
      <alignment horizontal="centerContinuous"/>
      <protection hidden="1"/>
    </xf>
    <xf numFmtId="0" fontId="11" fillId="0" borderId="12" xfId="2" applyFont="1" applyBorder="1" applyAlignment="1" applyProtection="1">
      <alignment horizontal="centerContinuous"/>
      <protection hidden="1"/>
    </xf>
    <xf numFmtId="0" fontId="5" fillId="2" borderId="4" xfId="5" applyFont="1" applyFill="1" applyBorder="1" applyAlignment="1">
      <alignment horizontal="centerContinuous"/>
    </xf>
    <xf numFmtId="0" fontId="25" fillId="0" borderId="35" xfId="2" applyFont="1" applyBorder="1" applyAlignment="1" applyProtection="1">
      <alignment horizontal="centerContinuous"/>
      <protection hidden="1"/>
    </xf>
    <xf numFmtId="0" fontId="7" fillId="0" borderId="34" xfId="2" applyFont="1" applyBorder="1" applyAlignment="1" applyProtection="1">
      <alignment horizontal="centerContinuous"/>
      <protection hidden="1"/>
    </xf>
    <xf numFmtId="0" fontId="5" fillId="2" borderId="36" xfId="5" applyFont="1" applyFill="1" applyBorder="1" applyAlignment="1">
      <alignment horizontal="centerContinuous"/>
    </xf>
    <xf numFmtId="0" fontId="16" fillId="0" borderId="5" xfId="2" applyFont="1" applyBorder="1" applyAlignment="1" applyProtection="1">
      <alignment horizontal="centerContinuous"/>
      <protection hidden="1"/>
    </xf>
    <xf numFmtId="0" fontId="6" fillId="0" borderId="12" xfId="2" applyFont="1" applyBorder="1" applyAlignment="1" applyProtection="1">
      <alignment horizontal="centerContinuous"/>
      <protection hidden="1"/>
    </xf>
    <xf numFmtId="0" fontId="4" fillId="6" borderId="6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4" fillId="0" borderId="12" xfId="0" applyFont="1" applyBorder="1" applyAlignment="1">
      <alignment horizontal="centerContinuous" wrapText="1"/>
    </xf>
    <xf numFmtId="0" fontId="0" fillId="6" borderId="1" xfId="0" quotePrefix="1" applyFill="1" applyBorder="1" applyAlignment="1">
      <alignment horizontal="centerContinuous"/>
    </xf>
    <xf numFmtId="0" fontId="0" fillId="6" borderId="1" xfId="0" applyFill="1" applyBorder="1" applyAlignment="1">
      <alignment horizontal="centerContinuous"/>
    </xf>
    <xf numFmtId="0" fontId="7" fillId="0" borderId="5" xfId="2" applyFont="1" applyBorder="1" applyAlignment="1" applyProtection="1">
      <alignment horizontal="centerContinuous" wrapText="1"/>
      <protection hidden="1"/>
    </xf>
    <xf numFmtId="0" fontId="3" fillId="0" borderId="5" xfId="2" applyBorder="1" applyAlignment="1" applyProtection="1">
      <alignment horizontal="centerContinuous" wrapText="1"/>
      <protection hidden="1"/>
    </xf>
    <xf numFmtId="0" fontId="5" fillId="2" borderId="4" xfId="1" applyFont="1" applyFill="1" applyBorder="1" applyAlignment="1">
      <alignment horizontal="centerContinuous"/>
    </xf>
    <xf numFmtId="0" fontId="4" fillId="5" borderId="1" xfId="1" applyFont="1" applyFill="1" applyBorder="1" applyAlignment="1">
      <alignment horizontal="centerContinuous"/>
    </xf>
    <xf numFmtId="0" fontId="8" fillId="2" borderId="37" xfId="2" applyFont="1" applyFill="1" applyBorder="1" applyAlignment="1" applyProtection="1">
      <alignment horizontal="centerContinuous"/>
      <protection hidden="1"/>
    </xf>
    <xf numFmtId="0" fontId="5" fillId="2" borderId="4" xfId="2" applyFont="1" applyFill="1" applyBorder="1" applyAlignment="1">
      <alignment horizontal="centerContinuous"/>
    </xf>
  </cellXfs>
  <cellStyles count="6">
    <cellStyle name="Currency 2" xfId="3" xr:uid="{00000000-0005-0000-0000-000003000000}"/>
    <cellStyle name="Normal" xfId="0" builtinId="0"/>
    <cellStyle name="Normal 2" xfId="1" xr:uid="{00000000-0005-0000-0000-000001000000}"/>
    <cellStyle name="Normal 2 2" xfId="4" xr:uid="{00000000-0005-0000-0000-000004000000}"/>
    <cellStyle name="Normal 3" xfId="2" xr:uid="{00000000-0005-0000-0000-000002000000}"/>
    <cellStyle name="Normal 3 2" xfId="5" xr:uid="{00000000-0005-0000-0000-000005000000}"/>
  </cellStyles>
  <dxfs count="27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view="pageLayout" zoomScaleNormal="100" workbookViewId="0"/>
  </sheetViews>
  <sheetFormatPr defaultColWidth="76.42578125" defaultRowHeight="15" x14ac:dyDescent="0.2"/>
  <cols>
    <col min="1" max="1" width="91.28515625" style="98" customWidth="1"/>
    <col min="2" max="5" width="26.140625" style="98" customWidth="1"/>
    <col min="6" max="6" width="19.42578125" style="98" customWidth="1"/>
    <col min="7" max="7" width="76.42578125" style="98" customWidth="1"/>
    <col min="8" max="16384" width="76.42578125" style="98"/>
  </cols>
  <sheetData>
    <row r="1" spans="1:5" s="185" customFormat="1" ht="15.75" x14ac:dyDescent="0.25">
      <c r="A1" s="183"/>
      <c r="B1" s="184"/>
      <c r="C1" s="184"/>
      <c r="D1" s="184"/>
      <c r="E1" s="184"/>
    </row>
    <row r="3" spans="1:5" ht="18" customHeight="1" x14ac:dyDescent="0.25">
      <c r="A3" s="182" t="s">
        <v>0</v>
      </c>
      <c r="B3" s="186"/>
      <c r="C3" s="186"/>
      <c r="D3" s="186"/>
      <c r="E3" s="186"/>
    </row>
    <row r="4" spans="1:5" ht="18" customHeight="1" x14ac:dyDescent="0.25">
      <c r="A4" s="182" t="s">
        <v>1</v>
      </c>
      <c r="B4" s="186"/>
      <c r="C4" s="186"/>
      <c r="D4" s="186"/>
      <c r="E4" s="186"/>
    </row>
    <row r="5" spans="1:5" ht="18" customHeight="1" x14ac:dyDescent="0.25">
      <c r="A5" s="182" t="s">
        <v>2</v>
      </c>
      <c r="B5" s="186"/>
      <c r="C5" s="186"/>
      <c r="D5" s="186"/>
      <c r="E5" s="186"/>
    </row>
    <row r="6" spans="1:5" x14ac:dyDescent="0.2">
      <c r="A6" s="186"/>
      <c r="B6" s="186"/>
      <c r="C6" s="186"/>
      <c r="D6" s="186"/>
      <c r="E6" s="186"/>
    </row>
    <row r="7" spans="1:5" ht="15.75" x14ac:dyDescent="0.25">
      <c r="A7" s="181" t="s">
        <v>3</v>
      </c>
      <c r="B7" s="187"/>
      <c r="C7" s="187"/>
      <c r="D7" s="187"/>
      <c r="E7" s="187"/>
    </row>
    <row r="8" spans="1:5" ht="15.75" x14ac:dyDescent="0.25">
      <c r="A8" s="181"/>
      <c r="B8" s="181"/>
      <c r="C8" s="181"/>
      <c r="D8" s="181"/>
      <c r="E8" s="181"/>
    </row>
    <row r="9" spans="1:5" x14ac:dyDescent="0.2">
      <c r="A9" s="98" t="s">
        <v>4</v>
      </c>
    </row>
    <row r="10" spans="1:5" x14ac:dyDescent="0.2">
      <c r="A10" s="98" t="s">
        <v>5</v>
      </c>
    </row>
    <row r="11" spans="1:5" x14ac:dyDescent="0.2">
      <c r="A11" s="186"/>
      <c r="B11" s="186"/>
      <c r="C11" s="186"/>
      <c r="D11" s="186"/>
      <c r="E11" s="186"/>
    </row>
    <row r="12" spans="1:5" x14ac:dyDescent="0.2">
      <c r="A12" s="186"/>
      <c r="B12" s="186"/>
      <c r="C12" s="186"/>
      <c r="D12" s="186"/>
      <c r="E12" s="186"/>
    </row>
    <row r="13" spans="1:5" ht="15.75" x14ac:dyDescent="0.25">
      <c r="A13" s="181" t="s">
        <v>6</v>
      </c>
      <c r="B13" s="187"/>
      <c r="C13" s="187"/>
      <c r="D13" s="187"/>
      <c r="E13" s="187"/>
    </row>
    <row r="14" spans="1:5" ht="15.75" x14ac:dyDescent="0.25">
      <c r="A14" s="181"/>
      <c r="B14" s="181"/>
      <c r="C14" s="181"/>
      <c r="D14" s="181"/>
      <c r="E14" s="181"/>
    </row>
    <row r="15" spans="1:5" ht="15" customHeight="1" x14ac:dyDescent="0.2">
      <c r="A15" s="188" t="s">
        <v>7</v>
      </c>
      <c r="B15" s="188"/>
      <c r="C15" s="188"/>
      <c r="D15" s="188"/>
      <c r="E15" s="189"/>
    </row>
    <row r="16" spans="1:5" ht="30" customHeight="1" x14ac:dyDescent="0.2">
      <c r="A16" s="188" t="s">
        <v>8</v>
      </c>
      <c r="B16" s="188"/>
      <c r="C16" s="188"/>
      <c r="D16" s="188"/>
      <c r="E16" s="189"/>
    </row>
    <row r="17" spans="1:5" ht="60" customHeight="1" x14ac:dyDescent="0.2">
      <c r="A17" s="188" t="s">
        <v>9</v>
      </c>
      <c r="B17" s="188"/>
      <c r="C17" s="188"/>
      <c r="D17" s="188"/>
      <c r="E17" s="189"/>
    </row>
    <row r="18" spans="1:5" ht="30" customHeight="1" x14ac:dyDescent="0.2">
      <c r="A18" s="188" t="s">
        <v>10</v>
      </c>
      <c r="B18" s="188"/>
      <c r="C18" s="188"/>
      <c r="D18" s="188"/>
      <c r="E18" s="189"/>
    </row>
    <row r="19" spans="1:5" ht="15" customHeight="1" x14ac:dyDescent="0.2">
      <c r="A19" s="188" t="s">
        <v>11</v>
      </c>
      <c r="B19" s="188"/>
      <c r="C19" s="188"/>
      <c r="D19" s="188"/>
      <c r="E19" s="189"/>
    </row>
    <row r="31" spans="1:5" ht="14.25" customHeight="1" x14ac:dyDescent="0.2"/>
    <row r="53" ht="28.7" customHeight="1" x14ac:dyDescent="0.2"/>
  </sheetData>
  <sheetProtection algorithmName="SHA-512" hashValue="MHoFSokM07R57RF6G01iES3XYdkscgwDQX8FfJpFc/SAtMuUr3n6vB62HpAzX+4pOcRq7qqDszgCQId/6+f5WQ==" saltValue="VVo5sMh+STidv9tJ56BN2A==" spinCount="100000" sheet="1" objects="1" scenarios="1"/>
  <pageMargins left="0.7" right="0.7" top="1" bottom="0.75" header="0.3" footer="0.3"/>
  <pageSetup fitToHeight="0" orientation="portrait" r:id="rId1"/>
  <headerFooter>
    <oddFooter>&amp;C&amp;A&amp;RA/3/1/2024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8"/>
  <sheetViews>
    <sheetView view="pageLayout" topLeftCell="A56" zoomScaleNormal="70" workbookViewId="0">
      <selection activeCell="A2" sqref="A2:F2"/>
    </sheetView>
  </sheetViews>
  <sheetFormatPr defaultColWidth="4.140625" defaultRowHeight="14.25" x14ac:dyDescent="0.2"/>
  <cols>
    <col min="1" max="6" width="19.42578125" style="38" customWidth="1"/>
    <col min="7" max="9" width="9.85546875" style="38" bestFit="1" customWidth="1"/>
    <col min="10" max="10" width="4.140625" style="38" customWidth="1"/>
    <col min="11" max="16384" width="4.140625" style="38"/>
  </cols>
  <sheetData>
    <row r="1" spans="1:9" s="234" customFormat="1" ht="15" customHeight="1" thickBot="1" x14ac:dyDescent="0.3">
      <c r="A1" s="234" t="s">
        <v>12</v>
      </c>
      <c r="F1" s="234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68" t="s">
        <v>192</v>
      </c>
      <c r="B3" s="268"/>
      <c r="C3" s="268"/>
      <c r="D3" s="268"/>
      <c r="E3" s="268"/>
      <c r="F3" s="268"/>
    </row>
    <row r="4" spans="1:9" ht="15" customHeight="1" thickBot="1" x14ac:dyDescent="0.3">
      <c r="A4" s="129" t="s">
        <v>16</v>
      </c>
      <c r="B4" s="277">
        <v>4400028978</v>
      </c>
      <c r="C4" s="277"/>
      <c r="D4" s="130" t="s">
        <v>17</v>
      </c>
      <c r="E4" s="278" t="s">
        <v>18</v>
      </c>
      <c r="F4" s="278"/>
    </row>
    <row r="5" spans="1:9" ht="21" customHeight="1" thickBot="1" x14ac:dyDescent="0.35">
      <c r="A5" s="279" t="s">
        <v>19</v>
      </c>
      <c r="B5" s="279"/>
      <c r="C5" s="279"/>
      <c r="D5" s="279"/>
      <c r="E5" s="279"/>
      <c r="F5" s="279"/>
    </row>
    <row r="6" spans="1:9" ht="15" x14ac:dyDescent="0.25">
      <c r="A6" s="131" t="s">
        <v>20</v>
      </c>
      <c r="B6" s="272" t="s">
        <v>167</v>
      </c>
      <c r="C6" s="272"/>
      <c r="D6" s="124" t="s">
        <v>22</v>
      </c>
      <c r="E6" s="272" t="s">
        <v>187</v>
      </c>
      <c r="F6" s="272"/>
    </row>
    <row r="7" spans="1:9" ht="14.85" customHeight="1" x14ac:dyDescent="0.25">
      <c r="A7" s="132" t="s">
        <v>24</v>
      </c>
      <c r="B7" s="272" t="s">
        <v>189</v>
      </c>
      <c r="C7" s="272"/>
      <c r="D7" s="124" t="s">
        <v>26</v>
      </c>
      <c r="E7" s="272" t="s">
        <v>170</v>
      </c>
      <c r="F7" s="272"/>
    </row>
    <row r="8" spans="1:9" ht="14.25" customHeight="1" x14ac:dyDescent="0.25">
      <c r="A8" s="132" t="s">
        <v>28</v>
      </c>
      <c r="B8" s="272" t="s">
        <v>193</v>
      </c>
      <c r="C8" s="272"/>
      <c r="D8" s="124" t="s">
        <v>155</v>
      </c>
      <c r="E8" s="272" t="s">
        <v>172</v>
      </c>
      <c r="F8" s="272"/>
    </row>
    <row r="9" spans="1:9" ht="15" customHeight="1" thickBot="1" x14ac:dyDescent="0.3">
      <c r="A9" s="54" t="s">
        <v>32</v>
      </c>
      <c r="B9" s="272" t="s">
        <v>157</v>
      </c>
      <c r="C9" s="272"/>
      <c r="D9" s="133"/>
      <c r="E9" s="273"/>
      <c r="F9" s="273"/>
    </row>
    <row r="10" spans="1:9" ht="21.75" customHeight="1" thickBot="1" x14ac:dyDescent="0.35">
      <c r="A10" s="279" t="s">
        <v>34</v>
      </c>
      <c r="B10" s="279"/>
      <c r="C10" s="279"/>
      <c r="D10" s="279"/>
      <c r="E10" s="279"/>
      <c r="F10" s="279"/>
    </row>
    <row r="11" spans="1:9" ht="15" x14ac:dyDescent="0.25">
      <c r="A11" s="134" t="s">
        <v>35</v>
      </c>
      <c r="B11" s="135" t="s">
        <v>36</v>
      </c>
      <c r="C11" s="135" t="s">
        <v>35</v>
      </c>
      <c r="D11" s="135" t="s">
        <v>36</v>
      </c>
      <c r="E11" s="135" t="s">
        <v>35</v>
      </c>
      <c r="F11" s="136" t="s">
        <v>36</v>
      </c>
    </row>
    <row r="12" spans="1:9" x14ac:dyDescent="0.2">
      <c r="A12" s="137" t="s">
        <v>37</v>
      </c>
      <c r="B12" s="43">
        <v>122282</v>
      </c>
      <c r="C12" s="80" t="s">
        <v>38</v>
      </c>
      <c r="D12" s="43">
        <v>121982</v>
      </c>
      <c r="E12" s="138" t="s">
        <v>39</v>
      </c>
      <c r="F12" s="43">
        <v>121682</v>
      </c>
      <c r="H12" s="62"/>
      <c r="I12" s="62"/>
    </row>
    <row r="13" spans="1:9" x14ac:dyDescent="0.2">
      <c r="A13" s="137" t="s">
        <v>40</v>
      </c>
      <c r="B13" s="43">
        <v>122282</v>
      </c>
      <c r="C13" s="80" t="s">
        <v>41</v>
      </c>
      <c r="D13" s="43">
        <v>121982</v>
      </c>
      <c r="E13" s="139"/>
      <c r="F13" s="165"/>
      <c r="H13" s="62"/>
    </row>
    <row r="14" spans="1:9" ht="15.95" customHeight="1" thickBot="1" x14ac:dyDescent="0.25">
      <c r="A14" s="140" t="s">
        <v>42</v>
      </c>
      <c r="B14" s="43">
        <v>122282</v>
      </c>
      <c r="C14" s="80" t="s">
        <v>43</v>
      </c>
      <c r="D14" s="43">
        <v>121982</v>
      </c>
      <c r="E14" s="141"/>
      <c r="F14" s="166"/>
      <c r="H14" s="62"/>
    </row>
    <row r="15" spans="1:9" ht="18.75" customHeight="1" thickBot="1" x14ac:dyDescent="0.35">
      <c r="A15" s="279" t="s">
        <v>44</v>
      </c>
      <c r="B15" s="279"/>
      <c r="C15" s="279"/>
      <c r="D15" s="279"/>
      <c r="E15" s="279"/>
      <c r="F15" s="279"/>
    </row>
    <row r="16" spans="1:9" ht="15" customHeight="1" thickBot="1" x14ac:dyDescent="0.3">
      <c r="A16" s="296" t="s">
        <v>45</v>
      </c>
      <c r="B16" s="296"/>
      <c r="C16" s="142"/>
      <c r="D16" s="242" t="s">
        <v>46</v>
      </c>
      <c r="E16" s="242"/>
      <c r="F16" s="143">
        <f>IF(C16=0,0,IF(C16&gt;50,F12,IF(C16&gt;40,D14,IF(C16&gt;30,D13,IF(C16&gt;20,D12,IF(C16&gt;10,B14,IF(C16&gt;5,B13,B12)))))))</f>
        <v>0</v>
      </c>
    </row>
    <row r="17" spans="1:7" ht="18.75" customHeight="1" thickBot="1" x14ac:dyDescent="0.35">
      <c r="A17" s="279" t="s">
        <v>47</v>
      </c>
      <c r="B17" s="279"/>
      <c r="C17" s="279"/>
      <c r="D17" s="279"/>
      <c r="E17" s="279"/>
      <c r="F17" s="279"/>
    </row>
    <row r="18" spans="1:7" ht="15" x14ac:dyDescent="0.25">
      <c r="A18" s="296" t="s">
        <v>48</v>
      </c>
      <c r="B18" s="296"/>
      <c r="C18" s="36" t="s">
        <v>49</v>
      </c>
      <c r="D18" s="36" t="s">
        <v>50</v>
      </c>
      <c r="E18" s="36" t="s">
        <v>51</v>
      </c>
      <c r="F18" s="144" t="s">
        <v>52</v>
      </c>
    </row>
    <row r="19" spans="1:7" x14ac:dyDescent="0.2">
      <c r="A19" s="255" t="s">
        <v>53</v>
      </c>
      <c r="B19" s="255"/>
      <c r="C19" s="42">
        <v>40071</v>
      </c>
      <c r="D19" s="43">
        <v>1169.58</v>
      </c>
      <c r="E19" s="63"/>
      <c r="F19" s="143">
        <f t="shared" ref="F19:F60" si="0">IF(E19="Yes",$D19,0)</f>
        <v>0</v>
      </c>
      <c r="G19" s="62"/>
    </row>
    <row r="20" spans="1:7" x14ac:dyDescent="0.2">
      <c r="A20" s="255" t="s">
        <v>55</v>
      </c>
      <c r="B20" s="255"/>
      <c r="C20" s="42">
        <v>40005</v>
      </c>
      <c r="D20" s="43">
        <v>1343.89</v>
      </c>
      <c r="E20" s="63"/>
      <c r="F20" s="143">
        <f t="shared" si="0"/>
        <v>0</v>
      </c>
      <c r="G20" s="62"/>
    </row>
    <row r="21" spans="1:7" x14ac:dyDescent="0.2">
      <c r="A21" s="255" t="s">
        <v>56</v>
      </c>
      <c r="B21" s="255"/>
      <c r="C21" s="42">
        <v>2330</v>
      </c>
      <c r="D21" s="43">
        <v>306.29000000000002</v>
      </c>
      <c r="E21" s="63"/>
      <c r="F21" s="143">
        <f t="shared" si="0"/>
        <v>0</v>
      </c>
      <c r="G21" s="62"/>
    </row>
    <row r="22" spans="1:7" x14ac:dyDescent="0.2">
      <c r="A22" s="255" t="s">
        <v>59</v>
      </c>
      <c r="B22" s="255"/>
      <c r="C22" s="42">
        <v>31202</v>
      </c>
      <c r="D22" s="43">
        <v>551</v>
      </c>
      <c r="E22" s="63"/>
      <c r="F22" s="143">
        <f t="shared" si="0"/>
        <v>0</v>
      </c>
      <c r="G22" s="62"/>
    </row>
    <row r="23" spans="1:7" x14ac:dyDescent="0.2">
      <c r="A23" s="255" t="s">
        <v>61</v>
      </c>
      <c r="B23" s="255"/>
      <c r="C23" s="42">
        <v>30978</v>
      </c>
      <c r="D23" s="43">
        <v>375.04</v>
      </c>
      <c r="E23" s="63"/>
      <c r="F23" s="143">
        <f t="shared" si="0"/>
        <v>0</v>
      </c>
      <c r="G23" s="62"/>
    </row>
    <row r="24" spans="1:7" ht="14.25" customHeight="1" x14ac:dyDescent="0.2">
      <c r="A24" s="255" t="s">
        <v>63</v>
      </c>
      <c r="B24" s="255"/>
      <c r="C24" s="42">
        <v>30978</v>
      </c>
      <c r="D24" s="43">
        <v>12.5</v>
      </c>
      <c r="E24" s="63"/>
      <c r="F24" s="143">
        <f t="shared" si="0"/>
        <v>0</v>
      </c>
      <c r="G24" s="62"/>
    </row>
    <row r="25" spans="1:7" x14ac:dyDescent="0.2">
      <c r="A25" s="255" t="s">
        <v>158</v>
      </c>
      <c r="B25" s="255"/>
      <c r="C25" s="42">
        <v>30260</v>
      </c>
      <c r="D25" s="43">
        <v>797.58</v>
      </c>
      <c r="E25" s="63"/>
      <c r="F25" s="143">
        <f t="shared" si="0"/>
        <v>0</v>
      </c>
      <c r="G25" s="62"/>
    </row>
    <row r="26" spans="1:7" x14ac:dyDescent="0.2">
      <c r="A26" s="255" t="s">
        <v>67</v>
      </c>
      <c r="B26" s="255"/>
      <c r="C26" s="42">
        <v>989</v>
      </c>
      <c r="D26" s="43">
        <v>693.82</v>
      </c>
      <c r="E26" s="63"/>
      <c r="F26" s="143">
        <f t="shared" si="0"/>
        <v>0</v>
      </c>
      <c r="G26" s="62"/>
    </row>
    <row r="27" spans="1:7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63"/>
      <c r="F27" s="143">
        <f t="shared" si="0"/>
        <v>0</v>
      </c>
      <c r="G27" s="62"/>
    </row>
    <row r="28" spans="1:7" x14ac:dyDescent="0.2">
      <c r="A28" s="255" t="s">
        <v>71</v>
      </c>
      <c r="B28" s="255"/>
      <c r="C28" s="42">
        <v>30244</v>
      </c>
      <c r="D28" s="43">
        <v>273.79000000000002</v>
      </c>
      <c r="E28" s="63"/>
      <c r="F28" s="143">
        <f t="shared" si="0"/>
        <v>0</v>
      </c>
      <c r="G28" s="62"/>
    </row>
    <row r="29" spans="1:7" x14ac:dyDescent="0.2">
      <c r="A29" s="255" t="s">
        <v>73</v>
      </c>
      <c r="B29" s="255"/>
      <c r="C29" s="42">
        <v>30797</v>
      </c>
      <c r="D29" s="43">
        <v>122.52</v>
      </c>
      <c r="E29" s="63"/>
      <c r="F29" s="143">
        <f t="shared" si="0"/>
        <v>0</v>
      </c>
      <c r="G29" s="62"/>
    </row>
    <row r="30" spans="1:7" x14ac:dyDescent="0.2">
      <c r="A30" s="255" t="s">
        <v>74</v>
      </c>
      <c r="B30" s="255"/>
      <c r="C30" s="42">
        <v>30060</v>
      </c>
      <c r="D30" s="43">
        <v>968.22</v>
      </c>
      <c r="E30" s="63"/>
      <c r="F30" s="143">
        <f t="shared" si="0"/>
        <v>0</v>
      </c>
      <c r="G30" s="62"/>
    </row>
    <row r="31" spans="1:7" x14ac:dyDescent="0.2">
      <c r="A31" s="255" t="s">
        <v>76</v>
      </c>
      <c r="B31" s="255"/>
      <c r="C31" s="42">
        <v>40142</v>
      </c>
      <c r="D31" s="43">
        <v>293.77999999999997</v>
      </c>
      <c r="E31" s="63"/>
      <c r="F31" s="143">
        <f t="shared" si="0"/>
        <v>0</v>
      </c>
      <c r="G31" s="62"/>
    </row>
    <row r="32" spans="1:7" x14ac:dyDescent="0.2">
      <c r="A32" s="255" t="s">
        <v>78</v>
      </c>
      <c r="B32" s="255"/>
      <c r="C32" s="42">
        <v>40350</v>
      </c>
      <c r="D32" s="43">
        <v>568.80999999999995</v>
      </c>
      <c r="E32" s="63"/>
      <c r="F32" s="143">
        <f t="shared" si="0"/>
        <v>0</v>
      </c>
      <c r="G32" s="62"/>
    </row>
    <row r="33" spans="1:7" x14ac:dyDescent="0.2">
      <c r="A33" s="256" t="s">
        <v>79</v>
      </c>
      <c r="B33" s="256"/>
      <c r="C33" s="42">
        <v>40050</v>
      </c>
      <c r="D33" s="43">
        <v>2487.71</v>
      </c>
      <c r="E33" s="63"/>
      <c r="F33" s="143">
        <f t="shared" si="0"/>
        <v>0</v>
      </c>
      <c r="G33" s="62"/>
    </row>
    <row r="34" spans="1:7" x14ac:dyDescent="0.2">
      <c r="A34" s="256" t="s">
        <v>81</v>
      </c>
      <c r="B34" s="256"/>
      <c r="C34" s="42">
        <v>30192</v>
      </c>
      <c r="D34" s="43">
        <v>6683.13</v>
      </c>
      <c r="E34" s="63"/>
      <c r="F34" s="143">
        <f t="shared" si="0"/>
        <v>0</v>
      </c>
      <c r="G34" s="62"/>
    </row>
    <row r="35" spans="1:7" x14ac:dyDescent="0.2">
      <c r="A35" s="256" t="s">
        <v>83</v>
      </c>
      <c r="B35" s="256"/>
      <c r="C35" s="42">
        <v>2841</v>
      </c>
      <c r="D35" s="43">
        <v>4625.45</v>
      </c>
      <c r="E35" s="63"/>
      <c r="F35" s="143">
        <f t="shared" si="0"/>
        <v>0</v>
      </c>
      <c r="G35" s="62"/>
    </row>
    <row r="36" spans="1:7" x14ac:dyDescent="0.2">
      <c r="A36" s="256" t="s">
        <v>85</v>
      </c>
      <c r="B36" s="256"/>
      <c r="C36" s="42" t="s">
        <v>174</v>
      </c>
      <c r="D36" s="43">
        <v>9250.9</v>
      </c>
      <c r="E36" s="63"/>
      <c r="F36" s="143">
        <f t="shared" si="0"/>
        <v>0</v>
      </c>
      <c r="G36" s="62"/>
    </row>
    <row r="37" spans="1:7" x14ac:dyDescent="0.2">
      <c r="A37" s="256" t="s">
        <v>160</v>
      </c>
      <c r="B37" s="256"/>
      <c r="C37" s="42" t="s">
        <v>175</v>
      </c>
      <c r="D37" s="43">
        <v>625.05999999999995</v>
      </c>
      <c r="E37" s="63"/>
      <c r="F37" s="143">
        <f t="shared" si="0"/>
        <v>0</v>
      </c>
      <c r="G37" s="62"/>
    </row>
    <row r="38" spans="1:7" x14ac:dyDescent="0.2">
      <c r="A38" s="256" t="s">
        <v>161</v>
      </c>
      <c r="B38" s="256"/>
      <c r="C38" s="42" t="s">
        <v>176</v>
      </c>
      <c r="D38" s="43">
        <v>625.05999999999995</v>
      </c>
      <c r="E38" s="63"/>
      <c r="F38" s="143">
        <f t="shared" si="0"/>
        <v>0</v>
      </c>
      <c r="G38" s="62"/>
    </row>
    <row r="39" spans="1:7" s="64" customFormat="1" x14ac:dyDescent="0.2">
      <c r="A39" s="256" t="s">
        <v>162</v>
      </c>
      <c r="B39" s="256"/>
      <c r="C39" s="42" t="s">
        <v>177</v>
      </c>
      <c r="D39" s="43">
        <v>625.05999999999995</v>
      </c>
      <c r="E39" s="63"/>
      <c r="F39" s="145">
        <f t="shared" si="0"/>
        <v>0</v>
      </c>
      <c r="G39" s="62"/>
    </row>
    <row r="40" spans="1:7" ht="27" customHeight="1" x14ac:dyDescent="0.2">
      <c r="A40" s="255" t="s">
        <v>93</v>
      </c>
      <c r="B40" s="255"/>
      <c r="C40" s="42">
        <v>30116</v>
      </c>
      <c r="D40" s="43">
        <v>681.69</v>
      </c>
      <c r="E40" s="63"/>
      <c r="F40" s="143">
        <f t="shared" si="0"/>
        <v>0</v>
      </c>
      <c r="G40" s="62"/>
    </row>
    <row r="41" spans="1:7" x14ac:dyDescent="0.2">
      <c r="A41" s="255" t="s">
        <v>95</v>
      </c>
      <c r="B41" s="255"/>
      <c r="C41" s="42">
        <v>30293</v>
      </c>
      <c r="D41" s="43">
        <v>212.52</v>
      </c>
      <c r="E41" s="63"/>
      <c r="F41" s="143">
        <f t="shared" si="0"/>
        <v>0</v>
      </c>
      <c r="G41" s="62"/>
    </row>
    <row r="42" spans="1:7" ht="27" customHeight="1" x14ac:dyDescent="0.2">
      <c r="A42" s="255" t="s">
        <v>97</v>
      </c>
      <c r="B42" s="255"/>
      <c r="C42" s="42">
        <v>30200</v>
      </c>
      <c r="D42" s="43">
        <v>637.57000000000005</v>
      </c>
      <c r="E42" s="63"/>
      <c r="F42" s="143">
        <f t="shared" si="0"/>
        <v>0</v>
      </c>
      <c r="G42" s="62"/>
    </row>
    <row r="43" spans="1:7" x14ac:dyDescent="0.2">
      <c r="A43" s="255" t="s">
        <v>99</v>
      </c>
      <c r="B43" s="255"/>
      <c r="C43" s="42">
        <v>288</v>
      </c>
      <c r="D43" s="43">
        <v>66.260000000000005</v>
      </c>
      <c r="E43" s="63"/>
      <c r="F43" s="143">
        <f t="shared" si="0"/>
        <v>0</v>
      </c>
      <c r="G43" s="62"/>
    </row>
    <row r="44" spans="1:7" x14ac:dyDescent="0.2">
      <c r="A44" s="191" t="s">
        <v>101</v>
      </c>
      <c r="B44" s="191"/>
      <c r="C44" s="42">
        <v>40142</v>
      </c>
      <c r="D44" s="43">
        <v>200.02</v>
      </c>
      <c r="E44" s="167"/>
      <c r="F44" s="143">
        <f t="shared" si="0"/>
        <v>0</v>
      </c>
      <c r="G44" s="62"/>
    </row>
    <row r="45" spans="1:7" x14ac:dyDescent="0.2">
      <c r="A45" s="275" t="s">
        <v>102</v>
      </c>
      <c r="B45" s="275"/>
      <c r="C45" s="58" t="s">
        <v>54</v>
      </c>
      <c r="D45" s="58" t="s">
        <v>54</v>
      </c>
      <c r="E45" s="167"/>
      <c r="F45" s="143">
        <f t="shared" si="0"/>
        <v>0</v>
      </c>
      <c r="G45" s="62"/>
    </row>
    <row r="46" spans="1:7" x14ac:dyDescent="0.2">
      <c r="A46" s="191" t="s">
        <v>141</v>
      </c>
      <c r="B46" s="191"/>
      <c r="C46" s="42">
        <v>30313</v>
      </c>
      <c r="D46" s="43">
        <v>260</v>
      </c>
      <c r="E46" s="167"/>
      <c r="F46" s="143">
        <f t="shared" si="0"/>
        <v>0</v>
      </c>
      <c r="G46" s="62"/>
    </row>
    <row r="47" spans="1:7" x14ac:dyDescent="0.2">
      <c r="A47" s="191" t="s">
        <v>105</v>
      </c>
      <c r="B47" s="191"/>
      <c r="C47" s="42">
        <v>3110</v>
      </c>
      <c r="D47" s="43">
        <v>48.76</v>
      </c>
      <c r="E47" s="167"/>
      <c r="F47" s="143">
        <f t="shared" si="0"/>
        <v>0</v>
      </c>
      <c r="G47" s="62"/>
    </row>
    <row r="48" spans="1:7" x14ac:dyDescent="0.2">
      <c r="A48" s="191" t="s">
        <v>106</v>
      </c>
      <c r="B48" s="191"/>
      <c r="C48" s="42" t="s">
        <v>178</v>
      </c>
      <c r="D48" s="43" t="s">
        <v>178</v>
      </c>
      <c r="E48" s="167"/>
      <c r="F48" s="143">
        <f t="shared" si="0"/>
        <v>0</v>
      </c>
      <c r="G48" s="62"/>
    </row>
    <row r="49" spans="1:7" x14ac:dyDescent="0.2">
      <c r="A49" s="191" t="s">
        <v>108</v>
      </c>
      <c r="B49" s="191"/>
      <c r="C49" s="42" t="s">
        <v>178</v>
      </c>
      <c r="D49" s="43" t="s">
        <v>178</v>
      </c>
      <c r="E49" s="167"/>
      <c r="F49" s="143">
        <f t="shared" si="0"/>
        <v>0</v>
      </c>
      <c r="G49" s="62"/>
    </row>
    <row r="50" spans="1:7" x14ac:dyDescent="0.2">
      <c r="A50" s="191" t="s">
        <v>110</v>
      </c>
      <c r="B50" s="191"/>
      <c r="C50" s="42">
        <v>30796</v>
      </c>
      <c r="D50" s="43">
        <v>468.8</v>
      </c>
      <c r="E50" s="167"/>
      <c r="F50" s="143">
        <f t="shared" si="0"/>
        <v>0</v>
      </c>
      <c r="G50" s="62"/>
    </row>
    <row r="51" spans="1:7" x14ac:dyDescent="0.2">
      <c r="A51" s="191" t="s">
        <v>111</v>
      </c>
      <c r="B51" s="191"/>
      <c r="C51" s="42">
        <v>40081</v>
      </c>
      <c r="D51" s="43">
        <v>306.20999999999998</v>
      </c>
      <c r="E51" s="167"/>
      <c r="F51" s="143">
        <f t="shared" si="0"/>
        <v>0</v>
      </c>
      <c r="G51" s="62"/>
    </row>
    <row r="52" spans="1:7" x14ac:dyDescent="0.2">
      <c r="A52" s="191" t="s">
        <v>112</v>
      </c>
      <c r="B52" s="191"/>
      <c r="C52" s="42">
        <v>40097</v>
      </c>
      <c r="D52" s="43">
        <v>414.25</v>
      </c>
      <c r="E52" s="167"/>
      <c r="F52" s="143">
        <f t="shared" si="0"/>
        <v>0</v>
      </c>
      <c r="G52" s="62"/>
    </row>
    <row r="53" spans="1:7" x14ac:dyDescent="0.2">
      <c r="A53" s="191" t="s">
        <v>114</v>
      </c>
      <c r="B53" s="191"/>
      <c r="C53" s="42">
        <v>30185</v>
      </c>
      <c r="D53" s="43">
        <v>162.51</v>
      </c>
      <c r="E53" s="167"/>
      <c r="F53" s="143">
        <f t="shared" si="0"/>
        <v>0</v>
      </c>
      <c r="G53" s="62"/>
    </row>
    <row r="54" spans="1:7" x14ac:dyDescent="0.2">
      <c r="A54" s="191" t="s">
        <v>116</v>
      </c>
      <c r="B54" s="191"/>
      <c r="C54" s="42" t="s">
        <v>178</v>
      </c>
      <c r="D54" s="43" t="s">
        <v>178</v>
      </c>
      <c r="E54" s="167"/>
      <c r="F54" s="143">
        <f t="shared" si="0"/>
        <v>0</v>
      </c>
      <c r="G54" s="62"/>
    </row>
    <row r="55" spans="1:7" x14ac:dyDescent="0.2">
      <c r="A55" s="191" t="s">
        <v>142</v>
      </c>
      <c r="B55" s="191"/>
      <c r="C55" s="42" t="s">
        <v>178</v>
      </c>
      <c r="D55" s="43" t="s">
        <v>178</v>
      </c>
      <c r="E55" s="167"/>
      <c r="F55" s="143">
        <f t="shared" si="0"/>
        <v>0</v>
      </c>
      <c r="G55" s="62"/>
    </row>
    <row r="56" spans="1:7" x14ac:dyDescent="0.2">
      <c r="A56" s="191" t="s">
        <v>120</v>
      </c>
      <c r="B56" s="191"/>
      <c r="C56" s="42">
        <v>40099</v>
      </c>
      <c r="D56" s="43">
        <v>1250.1199999999999</v>
      </c>
      <c r="E56" s="167"/>
      <c r="F56" s="143">
        <f t="shared" si="0"/>
        <v>0</v>
      </c>
      <c r="G56" s="62"/>
    </row>
    <row r="57" spans="1:7" x14ac:dyDescent="0.2">
      <c r="A57" s="191" t="s">
        <v>121</v>
      </c>
      <c r="B57" s="191"/>
      <c r="C57" s="42">
        <v>30905</v>
      </c>
      <c r="D57" s="43">
        <v>53.75</v>
      </c>
      <c r="E57" s="167"/>
      <c r="F57" s="143">
        <f t="shared" si="0"/>
        <v>0</v>
      </c>
      <c r="G57" s="62"/>
    </row>
    <row r="58" spans="1:7" x14ac:dyDescent="0.2">
      <c r="A58" s="191" t="s">
        <v>122</v>
      </c>
      <c r="B58" s="191"/>
      <c r="C58" s="42" t="s">
        <v>179</v>
      </c>
      <c r="D58" s="43">
        <v>985</v>
      </c>
      <c r="E58" s="167"/>
      <c r="F58" s="143">
        <f t="shared" si="0"/>
        <v>0</v>
      </c>
      <c r="G58" s="62"/>
    </row>
    <row r="59" spans="1:7" x14ac:dyDescent="0.2">
      <c r="A59" s="191" t="s">
        <v>164</v>
      </c>
      <c r="B59" s="191"/>
      <c r="C59" s="50" t="s">
        <v>180</v>
      </c>
      <c r="D59" s="57">
        <v>11657</v>
      </c>
      <c r="E59" s="167"/>
      <c r="F59" s="143">
        <f t="shared" si="0"/>
        <v>0</v>
      </c>
      <c r="G59" s="62"/>
    </row>
    <row r="60" spans="1:7" x14ac:dyDescent="0.2">
      <c r="A60" s="191" t="s">
        <v>181</v>
      </c>
      <c r="B60" s="191"/>
      <c r="C60" s="42" t="s">
        <v>182</v>
      </c>
      <c r="D60" s="43">
        <v>14652</v>
      </c>
      <c r="E60" s="167"/>
      <c r="F60" s="143">
        <f t="shared" si="0"/>
        <v>0</v>
      </c>
      <c r="G60" s="62"/>
    </row>
    <row r="61" spans="1:7" ht="15" customHeight="1" thickBot="1" x14ac:dyDescent="0.25">
      <c r="A61" s="297" t="s">
        <v>144</v>
      </c>
      <c r="B61" s="297"/>
      <c r="C61" s="297"/>
      <c r="D61" s="297"/>
      <c r="E61" s="65" t="s">
        <v>127</v>
      </c>
      <c r="F61" s="146">
        <f>IF(C16=0,0,SUM(F16,F19:F60))</f>
        <v>0</v>
      </c>
    </row>
    <row r="62" spans="1:7" ht="21" customHeight="1" thickBot="1" x14ac:dyDescent="0.35">
      <c r="A62" s="279" t="s">
        <v>128</v>
      </c>
      <c r="B62" s="279"/>
      <c r="C62" s="279"/>
      <c r="D62" s="279"/>
      <c r="E62" s="279"/>
      <c r="F62" s="279"/>
    </row>
    <row r="63" spans="1:7" ht="15" x14ac:dyDescent="0.25">
      <c r="A63" s="296" t="s">
        <v>48</v>
      </c>
      <c r="B63" s="296"/>
      <c r="C63" s="296"/>
      <c r="D63" s="296"/>
      <c r="E63" s="36" t="s">
        <v>49</v>
      </c>
      <c r="F63" s="144" t="s">
        <v>50</v>
      </c>
    </row>
    <row r="64" spans="1:7" ht="18" customHeight="1" x14ac:dyDescent="0.25">
      <c r="A64" s="286"/>
      <c r="B64" s="286"/>
      <c r="C64" s="286"/>
      <c r="D64" s="286"/>
      <c r="E64" s="66"/>
      <c r="F64" s="147"/>
    </row>
    <row r="65" spans="1:6" ht="18" customHeight="1" x14ac:dyDescent="0.25">
      <c r="A65" s="286"/>
      <c r="B65" s="286"/>
      <c r="C65" s="286"/>
      <c r="D65" s="286"/>
      <c r="E65" s="66"/>
      <c r="F65" s="147"/>
    </row>
    <row r="66" spans="1:6" ht="18" customHeight="1" x14ac:dyDescent="0.25">
      <c r="A66" s="286"/>
      <c r="B66" s="286"/>
      <c r="C66" s="286"/>
      <c r="D66" s="286"/>
      <c r="E66" s="66"/>
      <c r="F66" s="147"/>
    </row>
    <row r="67" spans="1:6" ht="18" customHeight="1" x14ac:dyDescent="0.25">
      <c r="A67" s="286"/>
      <c r="B67" s="286"/>
      <c r="C67" s="286"/>
      <c r="D67" s="286"/>
      <c r="E67" s="66"/>
      <c r="F67" s="147"/>
    </row>
    <row r="68" spans="1:6" x14ac:dyDescent="0.2">
      <c r="A68" s="287"/>
      <c r="B68" s="287"/>
      <c r="C68" s="287"/>
      <c r="D68" s="287"/>
      <c r="E68" s="63"/>
      <c r="F68" s="148"/>
    </row>
    <row r="69" spans="1:6" x14ac:dyDescent="0.2">
      <c r="A69" s="288" t="s">
        <v>145</v>
      </c>
      <c r="B69" s="288"/>
      <c r="C69" s="288"/>
      <c r="D69" s="288"/>
      <c r="E69" s="65" t="s">
        <v>127</v>
      </c>
      <c r="F69" s="146">
        <f>IF(SUM(F64:F68)&lt;=(F61*0.25),SUM(F64:F68),"ERROR")</f>
        <v>0</v>
      </c>
    </row>
    <row r="70" spans="1:6" ht="15" customHeight="1" thickBot="1" x14ac:dyDescent="0.25">
      <c r="A70" s="288" t="s">
        <v>146</v>
      </c>
      <c r="B70" s="288"/>
      <c r="C70" s="288"/>
      <c r="D70" s="288"/>
      <c r="E70" s="65" t="s">
        <v>127</v>
      </c>
      <c r="F70" s="146">
        <f>IFERROR(SUM(F61+F69),"ERROR")</f>
        <v>0</v>
      </c>
    </row>
    <row r="71" spans="1:6" ht="21" customHeight="1" thickBot="1" x14ac:dyDescent="0.35">
      <c r="A71" s="279" t="s">
        <v>131</v>
      </c>
      <c r="B71" s="279"/>
      <c r="C71" s="279"/>
      <c r="D71" s="279"/>
      <c r="E71" s="279"/>
      <c r="F71" s="279"/>
    </row>
    <row r="72" spans="1:6" x14ac:dyDescent="0.2">
      <c r="A72" s="288" t="s">
        <v>147</v>
      </c>
      <c r="B72" s="288"/>
      <c r="C72" s="288"/>
      <c r="D72" s="288"/>
      <c r="E72" s="288"/>
      <c r="F72" s="146">
        <f>IFERROR(ROUND(0.005*F70,2),"ERROR")</f>
        <v>0</v>
      </c>
    </row>
    <row r="73" spans="1:6" x14ac:dyDescent="0.2">
      <c r="A73" s="288" t="s">
        <v>148</v>
      </c>
      <c r="B73" s="288"/>
      <c r="C73" s="288"/>
      <c r="D73" s="288"/>
      <c r="E73" s="288"/>
      <c r="F73" s="143">
        <v>30</v>
      </c>
    </row>
    <row r="74" spans="1:6" x14ac:dyDescent="0.2">
      <c r="A74" s="291" t="s">
        <v>134</v>
      </c>
      <c r="B74" s="291"/>
      <c r="C74" s="291"/>
      <c r="D74" s="291"/>
      <c r="E74" s="291"/>
      <c r="F74" s="291"/>
    </row>
    <row r="75" spans="1:6" x14ac:dyDescent="0.2">
      <c r="A75" s="288" t="s">
        <v>149</v>
      </c>
      <c r="B75" s="288"/>
      <c r="C75" s="37"/>
      <c r="D75" s="241" t="s">
        <v>150</v>
      </c>
      <c r="E75" s="241"/>
      <c r="F75" s="143">
        <f>C75*4</f>
        <v>0</v>
      </c>
    </row>
    <row r="76" spans="1:6" x14ac:dyDescent="0.2">
      <c r="A76" s="288" t="s">
        <v>151</v>
      </c>
      <c r="B76" s="288"/>
      <c r="C76" s="288"/>
      <c r="D76" s="288"/>
      <c r="E76" s="65" t="s">
        <v>127</v>
      </c>
      <c r="F76" s="143">
        <f>IF(SUM(F70:F75)&lt;100,0,SUM(F70:F75))</f>
        <v>0</v>
      </c>
    </row>
    <row r="77" spans="1:6" ht="15" customHeight="1" thickBot="1" x14ac:dyDescent="0.25">
      <c r="A77" s="292" t="s">
        <v>152</v>
      </c>
      <c r="B77" s="292"/>
      <c r="C77" s="292"/>
      <c r="D77" s="292"/>
      <c r="E77" s="292"/>
      <c r="F77" s="149">
        <f>F76*C16</f>
        <v>0</v>
      </c>
    </row>
    <row r="78" spans="1:6" ht="15" customHeight="1" thickTop="1" x14ac:dyDescent="0.2"/>
  </sheetData>
  <conditionalFormatting sqref="A19:A32">
    <cfRule type="containsText" dxfId="194" priority="12" operator="containsText" text="&quot;">
      <formula>NOT(ISERROR(SEARCH("""",A19)))</formula>
    </cfRule>
  </conditionalFormatting>
  <conditionalFormatting sqref="A40:A60">
    <cfRule type="containsText" dxfId="193" priority="2" operator="containsText" text="&quot;">
      <formula>NOT(ISERROR(SEARCH("""",A40)))</formula>
    </cfRule>
  </conditionalFormatting>
  <conditionalFormatting sqref="A9:C9">
    <cfRule type="containsText" dxfId="192" priority="19" operator="containsText" text="&quot;">
      <formula>NOT(ISERROR(SEARCH("""",A9)))</formula>
    </cfRule>
  </conditionalFormatting>
  <conditionalFormatting sqref="A3:F3">
    <cfRule type="containsText" dxfId="191" priority="21" operator="containsText" text="&quot;">
      <formula>NOT(ISERROR(SEARCH("""",A3)))</formula>
    </cfRule>
  </conditionalFormatting>
  <conditionalFormatting sqref="B12:B14">
    <cfRule type="containsText" dxfId="190" priority="15" operator="containsText" text="&quot;">
      <formula>NOT(ISERROR(SEARCH("""",B12)))</formula>
    </cfRule>
  </conditionalFormatting>
  <conditionalFormatting sqref="B6:F7 B8 D8:F8">
    <cfRule type="containsText" dxfId="189" priority="18" operator="containsText" text="&quot;">
      <formula>NOT(ISERROR(SEARCH("""",B6)))</formula>
    </cfRule>
  </conditionalFormatting>
  <conditionalFormatting sqref="C19:D60">
    <cfRule type="containsText" dxfId="188" priority="1" operator="containsText" text="&quot;">
      <formula>NOT(ISERROR(SEARCH("""",C19)))</formula>
    </cfRule>
  </conditionalFormatting>
  <conditionalFormatting sqref="D12:D14">
    <cfRule type="containsText" dxfId="187" priority="14" operator="containsText" text="&quot;">
      <formula>NOT(ISERROR(SEARCH("""",D12)))</formula>
    </cfRule>
  </conditionalFormatting>
  <conditionalFormatting sqref="E9:F9">
    <cfRule type="containsText" dxfId="186" priority="60" operator="containsText" text="&quot;">
      <formula>NOT(ISERROR(SEARCH("""",E9)))</formula>
    </cfRule>
  </conditionalFormatting>
  <conditionalFormatting sqref="F12">
    <cfRule type="containsText" dxfId="185" priority="13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0900-000000000000}"/>
    <dataValidation allowBlank="1" showInputMessage="1" showErrorMessage="1" error="Only one vehicle configuration may be used on each spreadsheet." sqref="E7:E9 E14" xr:uid="{00000000-0002-0000-0900-000001000000}"/>
    <dataValidation type="list" allowBlank="1" showInputMessage="1" showErrorMessage="1" error="Only Yes or No may be entered." sqref="E19:E60" xr:uid="{00000000-0002-0000-09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8"/>
  <sheetViews>
    <sheetView view="pageLayout" zoomScaleNormal="100" zoomScaleSheetLayoutView="100" workbookViewId="0">
      <selection activeCell="A2" sqref="A2:F2"/>
    </sheetView>
  </sheetViews>
  <sheetFormatPr defaultColWidth="4.140625" defaultRowHeight="15" x14ac:dyDescent="0.25"/>
  <cols>
    <col min="1" max="6" width="19.42578125" style="1" customWidth="1"/>
    <col min="7" max="9" width="9.85546875" style="1" bestFit="1" customWidth="1"/>
    <col min="10" max="10" width="4.140625" style="1" customWidth="1"/>
    <col min="11" max="16384" width="4.140625" style="1"/>
  </cols>
  <sheetData>
    <row r="1" spans="1:9" s="233" customFormat="1" ht="15.95" customHeight="1" thickBot="1" x14ac:dyDescent="0.3">
      <c r="A1" s="233" t="s">
        <v>12</v>
      </c>
      <c r="F1" s="233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98" t="s">
        <v>194</v>
      </c>
      <c r="B3" s="298"/>
      <c r="C3" s="298"/>
      <c r="D3" s="298"/>
      <c r="E3" s="298"/>
      <c r="F3" s="298"/>
    </row>
    <row r="4" spans="1:9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9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9" x14ac:dyDescent="0.25">
      <c r="A6" s="52" t="s">
        <v>20</v>
      </c>
      <c r="B6" s="272" t="s">
        <v>167</v>
      </c>
      <c r="C6" s="272"/>
      <c r="D6" s="124" t="s">
        <v>22</v>
      </c>
      <c r="E6" s="272" t="s">
        <v>168</v>
      </c>
      <c r="F6" s="272"/>
    </row>
    <row r="7" spans="1:9" ht="14.85" customHeight="1" x14ac:dyDescent="0.25">
      <c r="A7" s="53" t="s">
        <v>24</v>
      </c>
      <c r="B7" s="272" t="s">
        <v>195</v>
      </c>
      <c r="C7" s="272"/>
      <c r="D7" s="124" t="s">
        <v>26</v>
      </c>
      <c r="E7" s="272" t="s">
        <v>170</v>
      </c>
      <c r="F7" s="272"/>
    </row>
    <row r="8" spans="1:9" ht="14.85" customHeight="1" x14ac:dyDescent="0.25">
      <c r="A8" s="54" t="s">
        <v>28</v>
      </c>
      <c r="B8" s="272" t="s">
        <v>171</v>
      </c>
      <c r="C8" s="272"/>
      <c r="D8" s="124" t="s">
        <v>155</v>
      </c>
      <c r="E8" s="272" t="s">
        <v>172</v>
      </c>
      <c r="F8" s="272"/>
    </row>
    <row r="9" spans="1:9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9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9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9" x14ac:dyDescent="0.25">
      <c r="A12" s="7" t="s">
        <v>37</v>
      </c>
      <c r="B12" s="43">
        <v>116866</v>
      </c>
      <c r="C12" s="8" t="s">
        <v>38</v>
      </c>
      <c r="D12" s="43">
        <v>116566</v>
      </c>
      <c r="E12" s="9" t="s">
        <v>39</v>
      </c>
      <c r="F12" s="43">
        <v>116266</v>
      </c>
      <c r="H12" s="35"/>
      <c r="I12" s="35"/>
    </row>
    <row r="13" spans="1:9" x14ac:dyDescent="0.25">
      <c r="A13" s="7" t="s">
        <v>40</v>
      </c>
      <c r="B13" s="43">
        <v>111866</v>
      </c>
      <c r="C13" s="8" t="s">
        <v>41</v>
      </c>
      <c r="D13" s="43">
        <v>111566</v>
      </c>
      <c r="E13" s="10"/>
      <c r="F13" s="11"/>
      <c r="H13" s="35"/>
    </row>
    <row r="14" spans="1:9" ht="17.100000000000001" customHeight="1" thickBot="1" x14ac:dyDescent="0.3">
      <c r="A14" s="12" t="s">
        <v>42</v>
      </c>
      <c r="B14" s="43">
        <v>111866</v>
      </c>
      <c r="C14" s="8" t="s">
        <v>43</v>
      </c>
      <c r="D14" s="43">
        <v>111566</v>
      </c>
      <c r="E14" s="13"/>
      <c r="F14" s="14"/>
      <c r="H14" s="35"/>
    </row>
    <row r="15" spans="1:9" ht="18.75" customHeight="1" thickBot="1" x14ac:dyDescent="0.4">
      <c r="A15" s="271" t="s">
        <v>44</v>
      </c>
      <c r="B15" s="271"/>
      <c r="C15" s="271"/>
      <c r="D15" s="271"/>
      <c r="E15" s="271"/>
      <c r="F15" s="271"/>
    </row>
    <row r="16" spans="1:9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</row>
    <row r="17" spans="1:7" ht="18.75" customHeight="1" thickBot="1" x14ac:dyDescent="0.4">
      <c r="A17" s="271" t="s">
        <v>47</v>
      </c>
      <c r="B17" s="271"/>
      <c r="C17" s="271"/>
      <c r="D17" s="271"/>
      <c r="E17" s="271"/>
      <c r="F17" s="271"/>
    </row>
    <row r="18" spans="1:7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</row>
    <row r="19" spans="1:7" s="156" customFormat="1" ht="14.1" customHeight="1" x14ac:dyDescent="0.2">
      <c r="A19" s="255" t="s">
        <v>53</v>
      </c>
      <c r="B19" s="255"/>
      <c r="C19" s="42">
        <v>40071</v>
      </c>
      <c r="D19" s="43">
        <v>1169.58</v>
      </c>
      <c r="E19" s="157"/>
      <c r="F19" s="158">
        <f t="shared" ref="F19:F60" si="0">IF(E19="Yes",$D19,0)</f>
        <v>0</v>
      </c>
      <c r="G19" s="159"/>
    </row>
    <row r="20" spans="1:7" s="156" customFormat="1" ht="14.1" customHeight="1" x14ac:dyDescent="0.2">
      <c r="A20" s="255" t="s">
        <v>55</v>
      </c>
      <c r="B20" s="255"/>
      <c r="C20" s="42">
        <v>40005</v>
      </c>
      <c r="D20" s="43">
        <v>1343.89</v>
      </c>
      <c r="E20" s="157"/>
      <c r="F20" s="158">
        <f t="shared" si="0"/>
        <v>0</v>
      </c>
      <c r="G20" s="159"/>
    </row>
    <row r="21" spans="1:7" s="156" customFormat="1" ht="14.1" customHeight="1" x14ac:dyDescent="0.2">
      <c r="A21" s="255" t="s">
        <v>56</v>
      </c>
      <c r="B21" s="255"/>
      <c r="C21" s="42">
        <v>2330</v>
      </c>
      <c r="D21" s="43">
        <v>306.29000000000002</v>
      </c>
      <c r="E21" s="157"/>
      <c r="F21" s="158">
        <f t="shared" si="0"/>
        <v>0</v>
      </c>
      <c r="G21" s="159"/>
    </row>
    <row r="22" spans="1:7" s="156" customFormat="1" ht="14.1" customHeight="1" x14ac:dyDescent="0.2">
      <c r="A22" s="255" t="s">
        <v>59</v>
      </c>
      <c r="B22" s="255"/>
      <c r="C22" s="42">
        <v>31202</v>
      </c>
      <c r="D22" s="43">
        <v>551</v>
      </c>
      <c r="E22" s="157"/>
      <c r="F22" s="158">
        <f t="shared" si="0"/>
        <v>0</v>
      </c>
      <c r="G22" s="159"/>
    </row>
    <row r="23" spans="1:7" s="156" customFormat="1" ht="14.1" customHeight="1" x14ac:dyDescent="0.2">
      <c r="A23" s="255" t="s">
        <v>61</v>
      </c>
      <c r="B23" s="255"/>
      <c r="C23" s="42">
        <v>30978</v>
      </c>
      <c r="D23" s="43">
        <v>375.04</v>
      </c>
      <c r="E23" s="157"/>
      <c r="F23" s="158">
        <f t="shared" si="0"/>
        <v>0</v>
      </c>
      <c r="G23" s="159"/>
    </row>
    <row r="24" spans="1:7" s="156" customFormat="1" ht="14.25" customHeight="1" x14ac:dyDescent="0.2">
      <c r="A24" s="255" t="s">
        <v>63</v>
      </c>
      <c r="B24" s="255"/>
      <c r="C24" s="42">
        <v>30978</v>
      </c>
      <c r="D24" s="43">
        <v>12.5</v>
      </c>
      <c r="E24" s="157"/>
      <c r="F24" s="158">
        <f t="shared" si="0"/>
        <v>0</v>
      </c>
      <c r="G24" s="159"/>
    </row>
    <row r="25" spans="1:7" s="156" customFormat="1" ht="14.1" customHeight="1" x14ac:dyDescent="0.2">
      <c r="A25" s="255" t="s">
        <v>158</v>
      </c>
      <c r="B25" s="255"/>
      <c r="C25" s="42">
        <v>30260</v>
      </c>
      <c r="D25" s="43">
        <v>797.58</v>
      </c>
      <c r="E25" s="157"/>
      <c r="F25" s="158">
        <f t="shared" si="0"/>
        <v>0</v>
      </c>
      <c r="G25" s="159"/>
    </row>
    <row r="26" spans="1:7" s="156" customFormat="1" ht="14.1" customHeight="1" x14ac:dyDescent="0.2">
      <c r="A26" s="255" t="s">
        <v>67</v>
      </c>
      <c r="B26" s="255"/>
      <c r="C26" s="42">
        <v>989</v>
      </c>
      <c r="D26" s="43">
        <v>693.82</v>
      </c>
      <c r="E26" s="157"/>
      <c r="F26" s="158">
        <f t="shared" si="0"/>
        <v>0</v>
      </c>
      <c r="G26" s="159"/>
    </row>
    <row r="27" spans="1:7" s="156" customFormat="1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157"/>
      <c r="F27" s="158">
        <f t="shared" si="0"/>
        <v>0</v>
      </c>
      <c r="G27" s="159"/>
    </row>
    <row r="28" spans="1:7" s="156" customFormat="1" ht="14.1" customHeight="1" x14ac:dyDescent="0.2">
      <c r="A28" s="255" t="s">
        <v>71</v>
      </c>
      <c r="B28" s="255"/>
      <c r="C28" s="42">
        <v>30244</v>
      </c>
      <c r="D28" s="43">
        <v>273.79000000000002</v>
      </c>
      <c r="E28" s="157"/>
      <c r="F28" s="158">
        <f t="shared" si="0"/>
        <v>0</v>
      </c>
      <c r="G28" s="159"/>
    </row>
    <row r="29" spans="1:7" s="156" customFormat="1" ht="14.1" customHeight="1" x14ac:dyDescent="0.2">
      <c r="A29" s="255" t="s">
        <v>73</v>
      </c>
      <c r="B29" s="255"/>
      <c r="C29" s="42">
        <v>30797</v>
      </c>
      <c r="D29" s="43">
        <v>122.52</v>
      </c>
      <c r="E29" s="157"/>
      <c r="F29" s="158">
        <f t="shared" si="0"/>
        <v>0</v>
      </c>
      <c r="G29" s="159"/>
    </row>
    <row r="30" spans="1:7" s="156" customFormat="1" ht="14.1" customHeight="1" x14ac:dyDescent="0.2">
      <c r="A30" s="255" t="s">
        <v>74</v>
      </c>
      <c r="B30" s="255"/>
      <c r="C30" s="42">
        <v>30060</v>
      </c>
      <c r="D30" s="43">
        <v>968.22</v>
      </c>
      <c r="E30" s="157"/>
      <c r="F30" s="158">
        <f t="shared" si="0"/>
        <v>0</v>
      </c>
      <c r="G30" s="159"/>
    </row>
    <row r="31" spans="1:7" s="156" customFormat="1" ht="14.1" customHeight="1" x14ac:dyDescent="0.2">
      <c r="A31" s="255" t="s">
        <v>76</v>
      </c>
      <c r="B31" s="255"/>
      <c r="C31" s="42">
        <v>40142</v>
      </c>
      <c r="D31" s="43">
        <v>293.77999999999997</v>
      </c>
      <c r="E31" s="157"/>
      <c r="F31" s="158">
        <f t="shared" si="0"/>
        <v>0</v>
      </c>
      <c r="G31" s="159"/>
    </row>
    <row r="32" spans="1:7" s="156" customFormat="1" ht="14.1" customHeight="1" x14ac:dyDescent="0.2">
      <c r="A32" s="255" t="s">
        <v>78</v>
      </c>
      <c r="B32" s="255"/>
      <c r="C32" s="42">
        <v>40350</v>
      </c>
      <c r="D32" s="43">
        <v>568.80999999999995</v>
      </c>
      <c r="E32" s="157"/>
      <c r="F32" s="158">
        <f t="shared" si="0"/>
        <v>0</v>
      </c>
      <c r="G32" s="159"/>
    </row>
    <row r="33" spans="1:7" s="156" customFormat="1" ht="14.1" customHeight="1" x14ac:dyDescent="0.2">
      <c r="A33" s="256" t="s">
        <v>79</v>
      </c>
      <c r="B33" s="256"/>
      <c r="C33" s="42">
        <v>40050</v>
      </c>
      <c r="D33" s="43">
        <v>2487.71</v>
      </c>
      <c r="E33" s="157"/>
      <c r="F33" s="158">
        <f t="shared" si="0"/>
        <v>0</v>
      </c>
      <c r="G33" s="159"/>
    </row>
    <row r="34" spans="1:7" s="156" customFormat="1" ht="14.1" customHeight="1" x14ac:dyDescent="0.2">
      <c r="A34" s="256" t="s">
        <v>81</v>
      </c>
      <c r="B34" s="256"/>
      <c r="C34" s="42">
        <v>30192</v>
      </c>
      <c r="D34" s="43">
        <v>6683.13</v>
      </c>
      <c r="E34" s="157"/>
      <c r="F34" s="158">
        <f t="shared" si="0"/>
        <v>0</v>
      </c>
      <c r="G34" s="159"/>
    </row>
    <row r="35" spans="1:7" s="156" customFormat="1" ht="14.1" customHeight="1" x14ac:dyDescent="0.2">
      <c r="A35" s="256" t="s">
        <v>83</v>
      </c>
      <c r="B35" s="256"/>
      <c r="C35" s="42">
        <v>2841</v>
      </c>
      <c r="D35" s="43">
        <v>4625.45</v>
      </c>
      <c r="E35" s="157"/>
      <c r="F35" s="158">
        <f t="shared" si="0"/>
        <v>0</v>
      </c>
      <c r="G35" s="159"/>
    </row>
    <row r="36" spans="1:7" s="156" customFormat="1" ht="14.1" customHeight="1" x14ac:dyDescent="0.2">
      <c r="A36" s="256" t="s">
        <v>85</v>
      </c>
      <c r="B36" s="256"/>
      <c r="C36" s="42" t="s">
        <v>174</v>
      </c>
      <c r="D36" s="43">
        <v>9250.9</v>
      </c>
      <c r="E36" s="157"/>
      <c r="F36" s="158">
        <f t="shared" si="0"/>
        <v>0</v>
      </c>
      <c r="G36" s="159"/>
    </row>
    <row r="37" spans="1:7" s="156" customFormat="1" ht="14.1" customHeight="1" x14ac:dyDescent="0.2">
      <c r="A37" s="256" t="s">
        <v>160</v>
      </c>
      <c r="B37" s="256"/>
      <c r="C37" s="42" t="s">
        <v>175</v>
      </c>
      <c r="D37" s="43">
        <v>625.05999999999995</v>
      </c>
      <c r="E37" s="157"/>
      <c r="F37" s="158">
        <f t="shared" si="0"/>
        <v>0</v>
      </c>
      <c r="G37" s="159"/>
    </row>
    <row r="38" spans="1:7" s="156" customFormat="1" ht="14.1" customHeight="1" x14ac:dyDescent="0.2">
      <c r="A38" s="256" t="s">
        <v>161</v>
      </c>
      <c r="B38" s="256"/>
      <c r="C38" s="42" t="s">
        <v>176</v>
      </c>
      <c r="D38" s="43">
        <v>625.05999999999995</v>
      </c>
      <c r="E38" s="157"/>
      <c r="F38" s="158">
        <f t="shared" si="0"/>
        <v>0</v>
      </c>
      <c r="G38" s="159"/>
    </row>
    <row r="39" spans="1:7" s="161" customFormat="1" ht="14.1" customHeight="1" x14ac:dyDescent="0.2">
      <c r="A39" s="256" t="s">
        <v>162</v>
      </c>
      <c r="B39" s="256"/>
      <c r="C39" s="42" t="s">
        <v>177</v>
      </c>
      <c r="D39" s="43">
        <v>625.05999999999995</v>
      </c>
      <c r="E39" s="157"/>
      <c r="F39" s="160">
        <f t="shared" si="0"/>
        <v>0</v>
      </c>
      <c r="G39" s="159"/>
    </row>
    <row r="40" spans="1:7" s="156" customFormat="1" ht="27" customHeight="1" x14ac:dyDescent="0.2">
      <c r="A40" s="255" t="s">
        <v>93</v>
      </c>
      <c r="B40" s="255"/>
      <c r="C40" s="42">
        <v>30116</v>
      </c>
      <c r="D40" s="43">
        <v>681.69</v>
      </c>
      <c r="E40" s="157"/>
      <c r="F40" s="158">
        <f t="shared" si="0"/>
        <v>0</v>
      </c>
      <c r="G40" s="159"/>
    </row>
    <row r="41" spans="1:7" s="156" customFormat="1" ht="14.1" customHeight="1" x14ac:dyDescent="0.2">
      <c r="A41" s="255" t="s">
        <v>95</v>
      </c>
      <c r="B41" s="255"/>
      <c r="C41" s="42">
        <v>30293</v>
      </c>
      <c r="D41" s="43">
        <v>212.52</v>
      </c>
      <c r="E41" s="157"/>
      <c r="F41" s="158">
        <f t="shared" si="0"/>
        <v>0</v>
      </c>
      <c r="G41" s="159"/>
    </row>
    <row r="42" spans="1:7" s="156" customFormat="1" ht="27" customHeight="1" x14ac:dyDescent="0.2">
      <c r="A42" s="255" t="s">
        <v>97</v>
      </c>
      <c r="B42" s="255"/>
      <c r="C42" s="42">
        <v>30200</v>
      </c>
      <c r="D42" s="43">
        <v>637.57000000000005</v>
      </c>
      <c r="E42" s="157"/>
      <c r="F42" s="158">
        <f t="shared" si="0"/>
        <v>0</v>
      </c>
      <c r="G42" s="159"/>
    </row>
    <row r="43" spans="1:7" s="156" customFormat="1" ht="14.1" customHeight="1" x14ac:dyDescent="0.2">
      <c r="A43" s="255" t="s">
        <v>99</v>
      </c>
      <c r="B43" s="255"/>
      <c r="C43" s="42">
        <v>288</v>
      </c>
      <c r="D43" s="43">
        <v>66.260000000000005</v>
      </c>
      <c r="E43" s="157"/>
      <c r="F43" s="158">
        <f t="shared" si="0"/>
        <v>0</v>
      </c>
      <c r="G43" s="159"/>
    </row>
    <row r="44" spans="1:7" s="156" customFormat="1" ht="14.1" customHeight="1" x14ac:dyDescent="0.2">
      <c r="A44" s="255" t="s">
        <v>101</v>
      </c>
      <c r="B44" s="255"/>
      <c r="C44" s="42">
        <v>40142</v>
      </c>
      <c r="D44" s="43">
        <v>200.02</v>
      </c>
      <c r="E44" s="157"/>
      <c r="F44" s="158">
        <f t="shared" si="0"/>
        <v>0</v>
      </c>
      <c r="G44" s="159"/>
    </row>
    <row r="45" spans="1:7" s="156" customFormat="1" ht="14.1" customHeight="1" x14ac:dyDescent="0.2">
      <c r="A45" s="191" t="s">
        <v>102</v>
      </c>
      <c r="B45" s="191"/>
      <c r="C45" s="42" t="s">
        <v>54</v>
      </c>
      <c r="D45" s="42" t="s">
        <v>54</v>
      </c>
      <c r="E45" s="162"/>
      <c r="F45" s="158">
        <f t="shared" si="0"/>
        <v>0</v>
      </c>
      <c r="G45" s="159"/>
    </row>
    <row r="46" spans="1:7" s="156" customFormat="1" ht="14.1" customHeight="1" x14ac:dyDescent="0.2">
      <c r="A46" s="191" t="s">
        <v>141</v>
      </c>
      <c r="B46" s="191"/>
      <c r="C46" s="42">
        <v>30313</v>
      </c>
      <c r="D46" s="43">
        <v>260</v>
      </c>
      <c r="E46" s="162"/>
      <c r="F46" s="158">
        <f t="shared" si="0"/>
        <v>0</v>
      </c>
      <c r="G46" s="159"/>
    </row>
    <row r="47" spans="1:7" s="156" customFormat="1" ht="14.1" customHeight="1" x14ac:dyDescent="0.2">
      <c r="A47" s="191" t="s">
        <v>105</v>
      </c>
      <c r="B47" s="191"/>
      <c r="C47" s="42">
        <v>3110</v>
      </c>
      <c r="D47" s="43">
        <v>48.76</v>
      </c>
      <c r="E47" s="162"/>
      <c r="F47" s="158">
        <f t="shared" si="0"/>
        <v>0</v>
      </c>
      <c r="G47" s="159"/>
    </row>
    <row r="48" spans="1:7" s="156" customFormat="1" ht="14.1" customHeight="1" x14ac:dyDescent="0.2">
      <c r="A48" s="191" t="s">
        <v>106</v>
      </c>
      <c r="B48" s="191"/>
      <c r="C48" s="42" t="s">
        <v>178</v>
      </c>
      <c r="D48" s="43" t="s">
        <v>178</v>
      </c>
      <c r="E48" s="162"/>
      <c r="F48" s="158">
        <f t="shared" si="0"/>
        <v>0</v>
      </c>
      <c r="G48" s="159"/>
    </row>
    <row r="49" spans="1:7" s="156" customFormat="1" ht="14.1" customHeight="1" x14ac:dyDescent="0.2">
      <c r="A49" s="191" t="s">
        <v>108</v>
      </c>
      <c r="B49" s="191"/>
      <c r="C49" s="42" t="s">
        <v>178</v>
      </c>
      <c r="D49" s="43" t="s">
        <v>178</v>
      </c>
      <c r="E49" s="162"/>
      <c r="F49" s="158">
        <f t="shared" si="0"/>
        <v>0</v>
      </c>
      <c r="G49" s="159"/>
    </row>
    <row r="50" spans="1:7" s="156" customFormat="1" ht="14.1" customHeight="1" x14ac:dyDescent="0.2">
      <c r="A50" s="191" t="s">
        <v>110</v>
      </c>
      <c r="B50" s="191"/>
      <c r="C50" s="42">
        <v>30796</v>
      </c>
      <c r="D50" s="43">
        <v>468.8</v>
      </c>
      <c r="E50" s="162"/>
      <c r="F50" s="158">
        <f t="shared" si="0"/>
        <v>0</v>
      </c>
      <c r="G50" s="159"/>
    </row>
    <row r="51" spans="1:7" s="156" customFormat="1" ht="14.1" customHeight="1" x14ac:dyDescent="0.2">
      <c r="A51" s="191" t="s">
        <v>111</v>
      </c>
      <c r="B51" s="191"/>
      <c r="C51" s="42">
        <v>40081</v>
      </c>
      <c r="D51" s="43">
        <v>306.20999999999998</v>
      </c>
      <c r="E51" s="162"/>
      <c r="F51" s="158">
        <f t="shared" si="0"/>
        <v>0</v>
      </c>
      <c r="G51" s="159"/>
    </row>
    <row r="52" spans="1:7" s="156" customFormat="1" ht="14.1" customHeight="1" x14ac:dyDescent="0.2">
      <c r="A52" s="191" t="s">
        <v>112</v>
      </c>
      <c r="B52" s="191"/>
      <c r="C52" s="42">
        <v>40097</v>
      </c>
      <c r="D52" s="43">
        <v>414.25</v>
      </c>
      <c r="E52" s="162"/>
      <c r="F52" s="158">
        <f t="shared" si="0"/>
        <v>0</v>
      </c>
      <c r="G52" s="159"/>
    </row>
    <row r="53" spans="1:7" s="156" customFormat="1" ht="14.1" customHeight="1" x14ac:dyDescent="0.2">
      <c r="A53" s="191" t="s">
        <v>114</v>
      </c>
      <c r="B53" s="191"/>
      <c r="C53" s="42">
        <v>30185</v>
      </c>
      <c r="D53" s="43">
        <v>162.51</v>
      </c>
      <c r="E53" s="162"/>
      <c r="F53" s="158">
        <f t="shared" si="0"/>
        <v>0</v>
      </c>
      <c r="G53" s="159"/>
    </row>
    <row r="54" spans="1:7" s="156" customFormat="1" ht="14.1" customHeight="1" x14ac:dyDescent="0.2">
      <c r="A54" s="191" t="s">
        <v>116</v>
      </c>
      <c r="B54" s="191"/>
      <c r="C54" s="42" t="s">
        <v>178</v>
      </c>
      <c r="D54" s="43" t="s">
        <v>178</v>
      </c>
      <c r="E54" s="162"/>
      <c r="F54" s="158">
        <f t="shared" si="0"/>
        <v>0</v>
      </c>
      <c r="G54" s="159"/>
    </row>
    <row r="55" spans="1:7" s="156" customFormat="1" ht="14.1" customHeight="1" x14ac:dyDescent="0.2">
      <c r="A55" s="191" t="s">
        <v>142</v>
      </c>
      <c r="B55" s="191"/>
      <c r="C55" s="42" t="s">
        <v>178</v>
      </c>
      <c r="D55" s="43" t="s">
        <v>178</v>
      </c>
      <c r="E55" s="162"/>
      <c r="F55" s="158">
        <f t="shared" si="0"/>
        <v>0</v>
      </c>
      <c r="G55" s="159"/>
    </row>
    <row r="56" spans="1:7" s="156" customFormat="1" ht="14.1" customHeight="1" x14ac:dyDescent="0.2">
      <c r="A56" s="191" t="s">
        <v>120</v>
      </c>
      <c r="B56" s="191"/>
      <c r="C56" s="42">
        <v>40099</v>
      </c>
      <c r="D56" s="43">
        <v>1250.1199999999999</v>
      </c>
      <c r="E56" s="162"/>
      <c r="F56" s="158">
        <f t="shared" si="0"/>
        <v>0</v>
      </c>
      <c r="G56" s="159"/>
    </row>
    <row r="57" spans="1:7" s="156" customFormat="1" ht="14.1" customHeight="1" x14ac:dyDescent="0.2">
      <c r="A57" s="191" t="s">
        <v>121</v>
      </c>
      <c r="B57" s="191"/>
      <c r="C57" s="42">
        <v>30905</v>
      </c>
      <c r="D57" s="43">
        <v>53.75</v>
      </c>
      <c r="E57" s="162"/>
      <c r="F57" s="158">
        <f t="shared" si="0"/>
        <v>0</v>
      </c>
      <c r="G57" s="159"/>
    </row>
    <row r="58" spans="1:7" s="156" customFormat="1" ht="14.1" customHeight="1" x14ac:dyDescent="0.2">
      <c r="A58" s="191" t="s">
        <v>122</v>
      </c>
      <c r="B58" s="191"/>
      <c r="C58" s="42" t="s">
        <v>179</v>
      </c>
      <c r="D58" s="43">
        <v>985</v>
      </c>
      <c r="E58" s="157"/>
      <c r="F58" s="158">
        <f t="shared" si="0"/>
        <v>0</v>
      </c>
      <c r="G58" s="159"/>
    </row>
    <row r="59" spans="1:7" s="156" customFormat="1" ht="14.1" customHeight="1" x14ac:dyDescent="0.2">
      <c r="A59" s="191" t="s">
        <v>164</v>
      </c>
      <c r="B59" s="191"/>
      <c r="C59" s="42" t="s">
        <v>180</v>
      </c>
      <c r="D59" s="43">
        <v>11657</v>
      </c>
      <c r="E59" s="157"/>
      <c r="F59" s="158">
        <f t="shared" si="0"/>
        <v>0</v>
      </c>
      <c r="G59" s="159"/>
    </row>
    <row r="60" spans="1:7" s="156" customFormat="1" ht="14.1" customHeight="1" x14ac:dyDescent="0.2">
      <c r="A60" s="191" t="s">
        <v>181</v>
      </c>
      <c r="B60" s="191"/>
      <c r="C60" s="42" t="s">
        <v>182</v>
      </c>
      <c r="D60" s="43">
        <v>14652</v>
      </c>
      <c r="E60" s="162"/>
      <c r="F60" s="158">
        <f t="shared" si="0"/>
        <v>0</v>
      </c>
      <c r="G60" s="159"/>
    </row>
    <row r="61" spans="1:7" s="156" customFormat="1" ht="13.5" thickBot="1" x14ac:dyDescent="0.25">
      <c r="A61" s="299" t="s">
        <v>144</v>
      </c>
      <c r="B61" s="299"/>
      <c r="C61" s="299"/>
      <c r="D61" s="299"/>
      <c r="E61" s="163" t="s">
        <v>127</v>
      </c>
      <c r="F61" s="164">
        <f>IF(C16=0,0,SUM(F16,F19:F60))</f>
        <v>0</v>
      </c>
    </row>
    <row r="62" spans="1:7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7" x14ac:dyDescent="0.25">
      <c r="A63" s="300" t="s">
        <v>48</v>
      </c>
      <c r="B63" s="300"/>
      <c r="C63" s="300"/>
      <c r="D63" s="300"/>
      <c r="E63" s="17" t="s">
        <v>49</v>
      </c>
      <c r="F63" s="18" t="s">
        <v>50</v>
      </c>
    </row>
    <row r="64" spans="1:7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184" priority="11" operator="containsText" text="&quot;">
      <formula>NOT(ISERROR(SEARCH("""",A19)))</formula>
    </cfRule>
  </conditionalFormatting>
  <conditionalFormatting sqref="A40:A60">
    <cfRule type="containsText" dxfId="183" priority="2" operator="containsText" text="&quot;">
      <formula>NOT(ISERROR(SEARCH("""",A40)))</formula>
    </cfRule>
  </conditionalFormatting>
  <conditionalFormatting sqref="A8:C9">
    <cfRule type="containsText" dxfId="182" priority="18" operator="containsText" text="&quot;">
      <formula>NOT(ISERROR(SEARCH("""",A8)))</formula>
    </cfRule>
  </conditionalFormatting>
  <conditionalFormatting sqref="A3:F3">
    <cfRule type="containsText" dxfId="181" priority="21" operator="containsText" text="&quot;">
      <formula>NOT(ISERROR(SEARCH("""",A3)))</formula>
    </cfRule>
  </conditionalFormatting>
  <conditionalFormatting sqref="B12:B14">
    <cfRule type="containsText" dxfId="180" priority="14" operator="containsText" text="&quot;">
      <formula>NOT(ISERROR(SEARCH("""",B12)))</formula>
    </cfRule>
  </conditionalFormatting>
  <conditionalFormatting sqref="B6:C7">
    <cfRule type="containsText" dxfId="179" priority="20" operator="containsText" text="&quot;">
      <formula>NOT(ISERROR(SEARCH("""",B6)))</formula>
    </cfRule>
  </conditionalFormatting>
  <conditionalFormatting sqref="C19:D60">
    <cfRule type="containsText" dxfId="178" priority="1" operator="containsText" text="&quot;">
      <formula>NOT(ISERROR(SEARCH("""",C19)))</formula>
    </cfRule>
  </conditionalFormatting>
  <conditionalFormatting sqref="D12:D14">
    <cfRule type="containsText" dxfId="177" priority="13" operator="containsText" text="&quot;">
      <formula>NOT(ISERROR(SEARCH("""",D12)))</formula>
    </cfRule>
  </conditionalFormatting>
  <conditionalFormatting sqref="D6:F8">
    <cfRule type="containsText" dxfId="176" priority="17" operator="containsText" text="&quot;">
      <formula>NOT(ISERROR(SEARCH("""",D6)))</formula>
    </cfRule>
  </conditionalFormatting>
  <conditionalFormatting sqref="E9:F9">
    <cfRule type="containsText" dxfId="175" priority="59" operator="containsText" text="&quot;">
      <formula>NOT(ISERROR(SEARCH("""",E9)))</formula>
    </cfRule>
  </conditionalFormatting>
  <conditionalFormatting sqref="F12">
    <cfRule type="containsText" dxfId="174" priority="12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0A00-000000000000}">
      <formula1>"Yes, No"</formula1>
    </dataValidation>
    <dataValidation allowBlank="1" showInputMessage="1" showErrorMessage="1" error="Only one vehicle configuration may be used on each spreadsheet." sqref="E7:E9 E14" xr:uid="{00000000-0002-0000-0A00-000001000000}"/>
    <dataValidation allowBlank="1" showInputMessage="1" showErrorMessage="1" error="Only Yes or No may be entered." sqref="E68" xr:uid="{00000000-0002-0000-0A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8"/>
  <sheetViews>
    <sheetView view="pageLayout" topLeftCell="A61" zoomScaleNormal="100" zoomScaleSheetLayoutView="100" workbookViewId="0">
      <selection activeCell="A2" sqref="A2:F2"/>
    </sheetView>
  </sheetViews>
  <sheetFormatPr defaultColWidth="7" defaultRowHeight="14.25" x14ac:dyDescent="0.2"/>
  <cols>
    <col min="1" max="6" width="19.42578125" style="38" customWidth="1"/>
    <col min="7" max="7" width="9.85546875" style="38" bestFit="1" customWidth="1"/>
    <col min="8" max="8" width="7" style="38" customWidth="1"/>
    <col min="9" max="9" width="9.85546875" style="38" bestFit="1" customWidth="1"/>
    <col min="10" max="10" width="7" style="38" customWidth="1"/>
    <col min="11" max="16384" width="7" style="38"/>
  </cols>
  <sheetData>
    <row r="1" spans="1:9" s="234" customFormat="1" ht="15" customHeight="1" thickBot="1" x14ac:dyDescent="0.3">
      <c r="A1" s="234" t="s">
        <v>12</v>
      </c>
      <c r="F1" s="234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301" t="s">
        <v>196</v>
      </c>
      <c r="B3" s="301"/>
      <c r="C3" s="301"/>
      <c r="D3" s="301"/>
      <c r="E3" s="301"/>
      <c r="F3" s="301"/>
    </row>
    <row r="4" spans="1:9" ht="15" customHeight="1" thickBot="1" x14ac:dyDescent="0.3">
      <c r="A4" s="129" t="s">
        <v>16</v>
      </c>
      <c r="B4" s="277">
        <v>4400028978</v>
      </c>
      <c r="C4" s="277"/>
      <c r="D4" s="130" t="s">
        <v>17</v>
      </c>
      <c r="E4" s="278" t="s">
        <v>18</v>
      </c>
      <c r="F4" s="278"/>
    </row>
    <row r="5" spans="1:9" ht="21" customHeight="1" thickBot="1" x14ac:dyDescent="0.35">
      <c r="A5" s="279" t="s">
        <v>19</v>
      </c>
      <c r="B5" s="279"/>
      <c r="C5" s="279"/>
      <c r="D5" s="279"/>
      <c r="E5" s="279"/>
      <c r="F5" s="279"/>
    </row>
    <row r="6" spans="1:9" ht="15" x14ac:dyDescent="0.25">
      <c r="A6" s="131" t="s">
        <v>20</v>
      </c>
      <c r="B6" s="272" t="s">
        <v>167</v>
      </c>
      <c r="C6" s="272"/>
      <c r="D6" s="124" t="s">
        <v>22</v>
      </c>
      <c r="E6" s="272" t="s">
        <v>184</v>
      </c>
      <c r="F6" s="272"/>
    </row>
    <row r="7" spans="1:9" ht="14.85" customHeight="1" x14ac:dyDescent="0.25">
      <c r="A7" s="132" t="s">
        <v>24</v>
      </c>
      <c r="B7" s="272" t="s">
        <v>195</v>
      </c>
      <c r="C7" s="272"/>
      <c r="D7" s="124" t="s">
        <v>26</v>
      </c>
      <c r="E7" s="272" t="s">
        <v>191</v>
      </c>
      <c r="F7" s="272"/>
    </row>
    <row r="8" spans="1:9" ht="14.85" customHeight="1" x14ac:dyDescent="0.2">
      <c r="A8" s="54" t="s">
        <v>28</v>
      </c>
      <c r="B8" s="272" t="s">
        <v>171</v>
      </c>
      <c r="C8" s="272"/>
      <c r="D8" s="124" t="s">
        <v>155</v>
      </c>
      <c r="E8" s="272" t="s">
        <v>172</v>
      </c>
      <c r="F8" s="272"/>
    </row>
    <row r="9" spans="1:9" ht="15" customHeight="1" thickBot="1" x14ac:dyDescent="0.3">
      <c r="A9" s="54" t="s">
        <v>32</v>
      </c>
      <c r="B9" s="272" t="s">
        <v>157</v>
      </c>
      <c r="C9" s="272"/>
      <c r="D9" s="133"/>
      <c r="E9" s="273"/>
      <c r="F9" s="273"/>
    </row>
    <row r="10" spans="1:9" ht="21.75" customHeight="1" thickBot="1" x14ac:dyDescent="0.35">
      <c r="A10" s="279" t="s">
        <v>34</v>
      </c>
      <c r="B10" s="279"/>
      <c r="C10" s="279"/>
      <c r="D10" s="279"/>
      <c r="E10" s="279"/>
      <c r="F10" s="279"/>
    </row>
    <row r="11" spans="1:9" ht="15" x14ac:dyDescent="0.25">
      <c r="A11" s="134" t="s">
        <v>35</v>
      </c>
      <c r="B11" s="135" t="s">
        <v>36</v>
      </c>
      <c r="C11" s="135" t="s">
        <v>35</v>
      </c>
      <c r="D11" s="135" t="s">
        <v>36</v>
      </c>
      <c r="E11" s="135" t="s">
        <v>35</v>
      </c>
      <c r="F11" s="136" t="s">
        <v>36</v>
      </c>
    </row>
    <row r="12" spans="1:9" x14ac:dyDescent="0.2">
      <c r="A12" s="137" t="s">
        <v>37</v>
      </c>
      <c r="B12" s="43">
        <v>117942</v>
      </c>
      <c r="C12" s="80" t="s">
        <v>38</v>
      </c>
      <c r="D12" s="43">
        <v>117642</v>
      </c>
      <c r="E12" s="138" t="s">
        <v>39</v>
      </c>
      <c r="F12" s="43">
        <v>117342</v>
      </c>
      <c r="G12" s="62"/>
      <c r="H12" s="62"/>
      <c r="I12" s="62"/>
    </row>
    <row r="13" spans="1:9" x14ac:dyDescent="0.2">
      <c r="A13" s="137" t="s">
        <v>40</v>
      </c>
      <c r="B13" s="43">
        <v>117942</v>
      </c>
      <c r="C13" s="80" t="s">
        <v>41</v>
      </c>
      <c r="D13" s="43">
        <v>117642</v>
      </c>
      <c r="E13" s="139"/>
      <c r="F13" s="165"/>
      <c r="G13" s="62"/>
      <c r="H13" s="62"/>
      <c r="I13" s="62"/>
    </row>
    <row r="14" spans="1:9" ht="15.95" customHeight="1" thickBot="1" x14ac:dyDescent="0.25">
      <c r="A14" s="140" t="s">
        <v>42</v>
      </c>
      <c r="B14" s="43">
        <v>117942</v>
      </c>
      <c r="C14" s="80" t="s">
        <v>43</v>
      </c>
      <c r="D14" s="43">
        <v>117642</v>
      </c>
      <c r="E14" s="141"/>
      <c r="F14" s="166"/>
      <c r="G14" s="62"/>
      <c r="H14" s="62"/>
      <c r="I14" s="62"/>
    </row>
    <row r="15" spans="1:9" ht="18.75" customHeight="1" thickBot="1" x14ac:dyDescent="0.35">
      <c r="A15" s="279" t="s">
        <v>44</v>
      </c>
      <c r="B15" s="279"/>
      <c r="C15" s="279"/>
      <c r="D15" s="279"/>
      <c r="E15" s="279"/>
      <c r="F15" s="279"/>
      <c r="G15" s="62"/>
      <c r="H15" s="62"/>
      <c r="I15" s="62"/>
    </row>
    <row r="16" spans="1:9" ht="15" customHeight="1" thickBot="1" x14ac:dyDescent="0.3">
      <c r="A16" s="296" t="s">
        <v>45</v>
      </c>
      <c r="B16" s="296"/>
      <c r="C16" s="142"/>
      <c r="D16" s="242" t="s">
        <v>46</v>
      </c>
      <c r="E16" s="242"/>
      <c r="F16" s="143">
        <f>IF(C16=0,0,IF(C16&gt;50,F12,IF(C16&gt;40,D14,IF(C16&gt;30,D13,IF(C16&gt;20,D12,IF(C16&gt;10,B14,IF(C16&gt;5,B13,B12)))))))</f>
        <v>0</v>
      </c>
      <c r="G16" s="62"/>
      <c r="H16" s="62"/>
      <c r="I16" s="62"/>
    </row>
    <row r="17" spans="1:9" ht="18.75" customHeight="1" thickBot="1" x14ac:dyDescent="0.35">
      <c r="A17" s="279" t="s">
        <v>47</v>
      </c>
      <c r="B17" s="279"/>
      <c r="C17" s="279"/>
      <c r="D17" s="279"/>
      <c r="E17" s="279"/>
      <c r="F17" s="279"/>
      <c r="G17" s="62"/>
      <c r="H17" s="62"/>
      <c r="I17" s="62"/>
    </row>
    <row r="18" spans="1:9" s="67" customFormat="1" ht="12.95" customHeight="1" x14ac:dyDescent="0.2">
      <c r="A18" s="302" t="s">
        <v>48</v>
      </c>
      <c r="B18" s="302"/>
      <c r="C18" s="69" t="s">
        <v>49</v>
      </c>
      <c r="D18" s="69" t="s">
        <v>50</v>
      </c>
      <c r="E18" s="69" t="s">
        <v>51</v>
      </c>
      <c r="F18" s="168" t="s">
        <v>52</v>
      </c>
      <c r="G18" s="169"/>
      <c r="H18" s="169"/>
      <c r="I18" s="169"/>
    </row>
    <row r="19" spans="1:9" s="67" customFormat="1" ht="12.95" customHeight="1" x14ac:dyDescent="0.2">
      <c r="A19" s="255" t="s">
        <v>53</v>
      </c>
      <c r="B19" s="255"/>
      <c r="C19" s="42">
        <v>40071</v>
      </c>
      <c r="D19" s="43">
        <v>1169.58</v>
      </c>
      <c r="E19" s="70"/>
      <c r="F19" s="150">
        <f t="shared" ref="F19:F60" si="0">IF(E19="Yes",$D19,0)</f>
        <v>0</v>
      </c>
      <c r="G19" s="169"/>
      <c r="H19" s="169"/>
      <c r="I19" s="169"/>
    </row>
    <row r="20" spans="1:9" s="67" customFormat="1" ht="12.95" customHeight="1" x14ac:dyDescent="0.2">
      <c r="A20" s="255" t="s">
        <v>55</v>
      </c>
      <c r="B20" s="255"/>
      <c r="C20" s="42">
        <v>40005</v>
      </c>
      <c r="D20" s="43">
        <v>1343.89</v>
      </c>
      <c r="E20" s="70"/>
      <c r="F20" s="150">
        <f t="shared" si="0"/>
        <v>0</v>
      </c>
      <c r="G20" s="169"/>
      <c r="H20" s="169"/>
      <c r="I20" s="169"/>
    </row>
    <row r="21" spans="1:9" s="67" customFormat="1" ht="12.95" customHeight="1" x14ac:dyDescent="0.2">
      <c r="A21" s="255" t="s">
        <v>56</v>
      </c>
      <c r="B21" s="255"/>
      <c r="C21" s="42">
        <v>2330</v>
      </c>
      <c r="D21" s="43">
        <v>306.29000000000002</v>
      </c>
      <c r="E21" s="70"/>
      <c r="F21" s="150">
        <f t="shared" si="0"/>
        <v>0</v>
      </c>
      <c r="G21" s="169"/>
      <c r="H21" s="169"/>
      <c r="I21" s="169"/>
    </row>
    <row r="22" spans="1:9" s="67" customFormat="1" ht="12.95" customHeight="1" x14ac:dyDescent="0.2">
      <c r="A22" s="255" t="s">
        <v>59</v>
      </c>
      <c r="B22" s="255"/>
      <c r="C22" s="42">
        <v>31202</v>
      </c>
      <c r="D22" s="43">
        <v>551</v>
      </c>
      <c r="E22" s="70"/>
      <c r="F22" s="150">
        <f t="shared" si="0"/>
        <v>0</v>
      </c>
      <c r="G22" s="169"/>
      <c r="H22" s="169"/>
      <c r="I22" s="169"/>
    </row>
    <row r="23" spans="1:9" s="67" customFormat="1" ht="12.95" customHeight="1" x14ac:dyDescent="0.2">
      <c r="A23" s="255" t="s">
        <v>61</v>
      </c>
      <c r="B23" s="255"/>
      <c r="C23" s="42">
        <v>30978</v>
      </c>
      <c r="D23" s="43">
        <v>375.04</v>
      </c>
      <c r="E23" s="70"/>
      <c r="F23" s="150">
        <f t="shared" si="0"/>
        <v>0</v>
      </c>
      <c r="G23" s="169"/>
      <c r="H23" s="169"/>
      <c r="I23" s="169"/>
    </row>
    <row r="24" spans="1:9" s="67" customFormat="1" ht="14.25" customHeight="1" x14ac:dyDescent="0.2">
      <c r="A24" s="255" t="s">
        <v>63</v>
      </c>
      <c r="B24" s="255"/>
      <c r="C24" s="42">
        <v>30978</v>
      </c>
      <c r="D24" s="43">
        <v>12.5</v>
      </c>
      <c r="E24" s="70"/>
      <c r="F24" s="150">
        <f t="shared" si="0"/>
        <v>0</v>
      </c>
      <c r="G24" s="169"/>
      <c r="H24" s="169"/>
      <c r="I24" s="169"/>
    </row>
    <row r="25" spans="1:9" s="67" customFormat="1" ht="12.95" customHeight="1" x14ac:dyDescent="0.2">
      <c r="A25" s="255" t="s">
        <v>158</v>
      </c>
      <c r="B25" s="255"/>
      <c r="C25" s="42">
        <v>30260</v>
      </c>
      <c r="D25" s="43">
        <v>797.58</v>
      </c>
      <c r="E25" s="70"/>
      <c r="F25" s="150">
        <f t="shared" si="0"/>
        <v>0</v>
      </c>
      <c r="G25" s="169"/>
      <c r="H25" s="169"/>
      <c r="I25" s="169"/>
    </row>
    <row r="26" spans="1:9" s="67" customFormat="1" ht="12.95" customHeight="1" x14ac:dyDescent="0.2">
      <c r="A26" s="255" t="s">
        <v>67</v>
      </c>
      <c r="B26" s="255"/>
      <c r="C26" s="42">
        <v>989</v>
      </c>
      <c r="D26" s="43">
        <v>693.82</v>
      </c>
      <c r="E26" s="70"/>
      <c r="F26" s="150">
        <f t="shared" si="0"/>
        <v>0</v>
      </c>
      <c r="G26" s="169"/>
      <c r="H26" s="169"/>
      <c r="I26" s="169"/>
    </row>
    <row r="27" spans="1:9" s="67" customFormat="1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70"/>
      <c r="F27" s="150">
        <f t="shared" si="0"/>
        <v>0</v>
      </c>
      <c r="G27" s="169"/>
      <c r="H27" s="169"/>
      <c r="I27" s="169"/>
    </row>
    <row r="28" spans="1:9" s="67" customFormat="1" ht="12.95" customHeight="1" x14ac:dyDescent="0.2">
      <c r="A28" s="255" t="s">
        <v>71</v>
      </c>
      <c r="B28" s="255"/>
      <c r="C28" s="42">
        <v>30244</v>
      </c>
      <c r="D28" s="43">
        <v>273.79000000000002</v>
      </c>
      <c r="E28" s="70"/>
      <c r="F28" s="150">
        <f t="shared" si="0"/>
        <v>0</v>
      </c>
      <c r="G28" s="169"/>
      <c r="H28" s="169"/>
      <c r="I28" s="169"/>
    </row>
    <row r="29" spans="1:9" s="67" customFormat="1" ht="12.95" customHeight="1" x14ac:dyDescent="0.2">
      <c r="A29" s="255" t="s">
        <v>73</v>
      </c>
      <c r="B29" s="255"/>
      <c r="C29" s="42">
        <v>30797</v>
      </c>
      <c r="D29" s="43">
        <v>122.52</v>
      </c>
      <c r="E29" s="70"/>
      <c r="F29" s="150">
        <f t="shared" si="0"/>
        <v>0</v>
      </c>
      <c r="G29" s="169"/>
      <c r="H29" s="169"/>
      <c r="I29" s="169"/>
    </row>
    <row r="30" spans="1:9" s="67" customFormat="1" ht="12.95" customHeight="1" x14ac:dyDescent="0.2">
      <c r="A30" s="255" t="s">
        <v>74</v>
      </c>
      <c r="B30" s="255"/>
      <c r="C30" s="42">
        <v>30060</v>
      </c>
      <c r="D30" s="43">
        <v>968.22</v>
      </c>
      <c r="E30" s="70"/>
      <c r="F30" s="150">
        <f t="shared" si="0"/>
        <v>0</v>
      </c>
      <c r="G30" s="169"/>
      <c r="H30" s="169"/>
      <c r="I30" s="169"/>
    </row>
    <row r="31" spans="1:9" s="67" customFormat="1" ht="12.95" customHeight="1" x14ac:dyDescent="0.2">
      <c r="A31" s="255" t="s">
        <v>76</v>
      </c>
      <c r="B31" s="255"/>
      <c r="C31" s="42">
        <v>40142</v>
      </c>
      <c r="D31" s="43">
        <v>293.77999999999997</v>
      </c>
      <c r="E31" s="70"/>
      <c r="F31" s="150">
        <f t="shared" si="0"/>
        <v>0</v>
      </c>
      <c r="G31" s="169"/>
      <c r="H31" s="169"/>
      <c r="I31" s="169"/>
    </row>
    <row r="32" spans="1:9" s="67" customFormat="1" ht="12.95" customHeight="1" x14ac:dyDescent="0.2">
      <c r="A32" s="255" t="s">
        <v>78</v>
      </c>
      <c r="B32" s="255"/>
      <c r="C32" s="42">
        <v>40350</v>
      </c>
      <c r="D32" s="43">
        <v>568.80999999999995</v>
      </c>
      <c r="E32" s="70"/>
      <c r="F32" s="150">
        <f t="shared" si="0"/>
        <v>0</v>
      </c>
      <c r="G32" s="169"/>
      <c r="H32" s="169"/>
      <c r="I32" s="169"/>
    </row>
    <row r="33" spans="1:9" s="67" customFormat="1" ht="12.95" customHeight="1" x14ac:dyDescent="0.2">
      <c r="A33" s="256" t="s">
        <v>79</v>
      </c>
      <c r="B33" s="256"/>
      <c r="C33" s="42">
        <v>40050</v>
      </c>
      <c r="D33" s="43">
        <v>2487.71</v>
      </c>
      <c r="E33" s="70"/>
      <c r="F33" s="150">
        <f t="shared" si="0"/>
        <v>0</v>
      </c>
      <c r="G33" s="169"/>
      <c r="H33" s="169"/>
      <c r="I33" s="169"/>
    </row>
    <row r="34" spans="1:9" s="67" customFormat="1" ht="12.95" customHeight="1" x14ac:dyDescent="0.2">
      <c r="A34" s="256" t="s">
        <v>81</v>
      </c>
      <c r="B34" s="256"/>
      <c r="C34" s="42">
        <v>30192</v>
      </c>
      <c r="D34" s="43">
        <v>6683.13</v>
      </c>
      <c r="E34" s="70"/>
      <c r="F34" s="150">
        <f t="shared" si="0"/>
        <v>0</v>
      </c>
      <c r="G34" s="169"/>
      <c r="H34" s="169"/>
      <c r="I34" s="169"/>
    </row>
    <row r="35" spans="1:9" s="67" customFormat="1" ht="12.95" customHeight="1" x14ac:dyDescent="0.2">
      <c r="A35" s="256" t="s">
        <v>83</v>
      </c>
      <c r="B35" s="256"/>
      <c r="C35" s="42">
        <v>2841</v>
      </c>
      <c r="D35" s="43">
        <v>4625.45</v>
      </c>
      <c r="E35" s="70"/>
      <c r="F35" s="150">
        <f t="shared" si="0"/>
        <v>0</v>
      </c>
      <c r="G35" s="169"/>
      <c r="H35" s="169"/>
      <c r="I35" s="169"/>
    </row>
    <row r="36" spans="1:9" s="67" customFormat="1" ht="12.95" customHeight="1" x14ac:dyDescent="0.2">
      <c r="A36" s="256" t="s">
        <v>85</v>
      </c>
      <c r="B36" s="256"/>
      <c r="C36" s="42" t="s">
        <v>174</v>
      </c>
      <c r="D36" s="43">
        <v>9250.9</v>
      </c>
      <c r="E36" s="70"/>
      <c r="F36" s="150">
        <f t="shared" si="0"/>
        <v>0</v>
      </c>
      <c r="G36" s="169"/>
      <c r="H36" s="169"/>
      <c r="I36" s="169"/>
    </row>
    <row r="37" spans="1:9" s="67" customFormat="1" ht="12.95" customHeight="1" x14ac:dyDescent="0.2">
      <c r="A37" s="256" t="s">
        <v>160</v>
      </c>
      <c r="B37" s="256"/>
      <c r="C37" s="42" t="s">
        <v>175</v>
      </c>
      <c r="D37" s="43">
        <v>625.05999999999995</v>
      </c>
      <c r="E37" s="70"/>
      <c r="F37" s="150">
        <f t="shared" si="0"/>
        <v>0</v>
      </c>
      <c r="G37" s="169"/>
      <c r="H37" s="169"/>
      <c r="I37" s="169"/>
    </row>
    <row r="38" spans="1:9" s="67" customFormat="1" ht="12.95" customHeight="1" x14ac:dyDescent="0.2">
      <c r="A38" s="256" t="s">
        <v>161</v>
      </c>
      <c r="B38" s="256"/>
      <c r="C38" s="42" t="s">
        <v>176</v>
      </c>
      <c r="D38" s="43">
        <v>625.05999999999995</v>
      </c>
      <c r="E38" s="70"/>
      <c r="F38" s="150">
        <f t="shared" si="0"/>
        <v>0</v>
      </c>
      <c r="G38" s="169"/>
      <c r="H38" s="169"/>
      <c r="I38" s="169"/>
    </row>
    <row r="39" spans="1:9" s="71" customFormat="1" ht="12.95" customHeight="1" x14ac:dyDescent="0.2">
      <c r="A39" s="256" t="s">
        <v>162</v>
      </c>
      <c r="B39" s="256"/>
      <c r="C39" s="42" t="s">
        <v>177</v>
      </c>
      <c r="D39" s="43">
        <v>625.05999999999995</v>
      </c>
      <c r="E39" s="70"/>
      <c r="F39" s="151">
        <f t="shared" si="0"/>
        <v>0</v>
      </c>
      <c r="G39" s="169"/>
      <c r="H39" s="169"/>
      <c r="I39" s="169"/>
    </row>
    <row r="40" spans="1:9" s="67" customFormat="1" ht="28.35" customHeight="1" x14ac:dyDescent="0.2">
      <c r="A40" s="255" t="s">
        <v>93</v>
      </c>
      <c r="B40" s="255"/>
      <c r="C40" s="42">
        <v>30116</v>
      </c>
      <c r="D40" s="43">
        <v>681.69</v>
      </c>
      <c r="E40" s="70"/>
      <c r="F40" s="150">
        <f t="shared" si="0"/>
        <v>0</v>
      </c>
      <c r="G40" s="169"/>
      <c r="H40" s="169"/>
      <c r="I40" s="169"/>
    </row>
    <row r="41" spans="1:9" s="67" customFormat="1" ht="12.95" customHeight="1" x14ac:dyDescent="0.2">
      <c r="A41" s="255" t="s">
        <v>95</v>
      </c>
      <c r="B41" s="255"/>
      <c r="C41" s="42">
        <v>30293</v>
      </c>
      <c r="D41" s="43">
        <v>212.52</v>
      </c>
      <c r="E41" s="70"/>
      <c r="F41" s="150">
        <f t="shared" si="0"/>
        <v>0</v>
      </c>
      <c r="G41" s="169"/>
      <c r="H41" s="169"/>
      <c r="I41" s="169"/>
    </row>
    <row r="42" spans="1:9" s="67" customFormat="1" ht="25.5" customHeight="1" x14ac:dyDescent="0.2">
      <c r="A42" s="255" t="s">
        <v>97</v>
      </c>
      <c r="B42" s="255"/>
      <c r="C42" s="42">
        <v>30200</v>
      </c>
      <c r="D42" s="43">
        <v>637.57000000000005</v>
      </c>
      <c r="E42" s="70"/>
      <c r="F42" s="150">
        <f t="shared" si="0"/>
        <v>0</v>
      </c>
      <c r="G42" s="169"/>
      <c r="H42" s="169"/>
      <c r="I42" s="169"/>
    </row>
    <row r="43" spans="1:9" s="67" customFormat="1" ht="12.95" customHeight="1" x14ac:dyDescent="0.2">
      <c r="A43" s="255" t="s">
        <v>99</v>
      </c>
      <c r="B43" s="255"/>
      <c r="C43" s="42">
        <v>288</v>
      </c>
      <c r="D43" s="43">
        <v>66.260000000000005</v>
      </c>
      <c r="E43" s="70"/>
      <c r="F43" s="150">
        <f t="shared" si="0"/>
        <v>0</v>
      </c>
      <c r="G43" s="169"/>
      <c r="H43" s="169"/>
      <c r="I43" s="169"/>
    </row>
    <row r="44" spans="1:9" s="67" customFormat="1" ht="12.95" customHeight="1" x14ac:dyDescent="0.2">
      <c r="A44" s="191" t="s">
        <v>101</v>
      </c>
      <c r="B44" s="191"/>
      <c r="C44" s="42">
        <v>40142</v>
      </c>
      <c r="D44" s="43">
        <v>200.02</v>
      </c>
      <c r="E44" s="170"/>
      <c r="F44" s="150">
        <f t="shared" si="0"/>
        <v>0</v>
      </c>
      <c r="G44" s="169"/>
      <c r="H44" s="169"/>
      <c r="I44" s="169"/>
    </row>
    <row r="45" spans="1:9" s="67" customFormat="1" ht="12.95" customHeight="1" x14ac:dyDescent="0.2">
      <c r="A45" s="275" t="s">
        <v>102</v>
      </c>
      <c r="B45" s="275"/>
      <c r="C45" s="58">
        <v>40233</v>
      </c>
      <c r="D45" s="59">
        <v>63.75</v>
      </c>
      <c r="E45" s="170"/>
      <c r="F45" s="150">
        <f t="shared" si="0"/>
        <v>0</v>
      </c>
      <c r="G45" s="169"/>
      <c r="H45" s="169"/>
      <c r="I45" s="169"/>
    </row>
    <row r="46" spans="1:9" s="67" customFormat="1" ht="12.95" customHeight="1" x14ac:dyDescent="0.2">
      <c r="A46" s="191" t="s">
        <v>141</v>
      </c>
      <c r="B46" s="191"/>
      <c r="C46" s="42">
        <v>30313</v>
      </c>
      <c r="D46" s="43">
        <v>260</v>
      </c>
      <c r="E46" s="170"/>
      <c r="F46" s="150">
        <f t="shared" si="0"/>
        <v>0</v>
      </c>
      <c r="G46" s="169"/>
      <c r="H46" s="169"/>
      <c r="I46" s="169"/>
    </row>
    <row r="47" spans="1:9" s="67" customFormat="1" ht="12.95" customHeight="1" x14ac:dyDescent="0.2">
      <c r="A47" s="191" t="s">
        <v>105</v>
      </c>
      <c r="B47" s="191"/>
      <c r="C47" s="42">
        <v>3110</v>
      </c>
      <c r="D47" s="43">
        <v>48.76</v>
      </c>
      <c r="E47" s="170"/>
      <c r="F47" s="150">
        <f t="shared" si="0"/>
        <v>0</v>
      </c>
      <c r="G47" s="169"/>
      <c r="H47" s="169"/>
      <c r="I47" s="169"/>
    </row>
    <row r="48" spans="1:9" s="67" customFormat="1" ht="12.95" customHeight="1" x14ac:dyDescent="0.2">
      <c r="A48" s="191" t="s">
        <v>106</v>
      </c>
      <c r="B48" s="191"/>
      <c r="C48" s="42" t="s">
        <v>178</v>
      </c>
      <c r="D48" s="43" t="s">
        <v>178</v>
      </c>
      <c r="E48" s="170"/>
      <c r="F48" s="150">
        <f t="shared" si="0"/>
        <v>0</v>
      </c>
      <c r="G48" s="169"/>
      <c r="H48" s="169"/>
      <c r="I48" s="169"/>
    </row>
    <row r="49" spans="1:9" s="67" customFormat="1" ht="12.95" customHeight="1" x14ac:dyDescent="0.2">
      <c r="A49" s="191" t="s">
        <v>108</v>
      </c>
      <c r="B49" s="191"/>
      <c r="C49" s="42" t="s">
        <v>178</v>
      </c>
      <c r="D49" s="43" t="s">
        <v>178</v>
      </c>
      <c r="E49" s="170"/>
      <c r="F49" s="150">
        <f t="shared" si="0"/>
        <v>0</v>
      </c>
      <c r="G49" s="169"/>
      <c r="H49" s="169"/>
      <c r="I49" s="169"/>
    </row>
    <row r="50" spans="1:9" s="67" customFormat="1" ht="12.95" customHeight="1" x14ac:dyDescent="0.2">
      <c r="A50" s="191" t="s">
        <v>110</v>
      </c>
      <c r="B50" s="191"/>
      <c r="C50" s="42">
        <v>30796</v>
      </c>
      <c r="D50" s="43">
        <v>468.8</v>
      </c>
      <c r="E50" s="170"/>
      <c r="F50" s="150">
        <f t="shared" si="0"/>
        <v>0</v>
      </c>
      <c r="G50" s="169"/>
      <c r="H50" s="169"/>
      <c r="I50" s="169"/>
    </row>
    <row r="51" spans="1:9" s="67" customFormat="1" ht="12.95" customHeight="1" x14ac:dyDescent="0.2">
      <c r="A51" s="191" t="s">
        <v>111</v>
      </c>
      <c r="B51" s="191"/>
      <c r="C51" s="42">
        <v>40081</v>
      </c>
      <c r="D51" s="43">
        <v>306.20999999999998</v>
      </c>
      <c r="E51" s="170"/>
      <c r="F51" s="150">
        <f t="shared" si="0"/>
        <v>0</v>
      </c>
      <c r="G51" s="169"/>
      <c r="H51" s="169"/>
      <c r="I51" s="169"/>
    </row>
    <row r="52" spans="1:9" s="67" customFormat="1" ht="12.95" customHeight="1" x14ac:dyDescent="0.2">
      <c r="A52" s="191" t="s">
        <v>112</v>
      </c>
      <c r="B52" s="191"/>
      <c r="C52" s="42">
        <v>40097</v>
      </c>
      <c r="D52" s="43">
        <v>414.25</v>
      </c>
      <c r="E52" s="170"/>
      <c r="F52" s="150">
        <f t="shared" si="0"/>
        <v>0</v>
      </c>
      <c r="G52" s="169"/>
      <c r="H52" s="169"/>
      <c r="I52" s="169"/>
    </row>
    <row r="53" spans="1:9" s="67" customFormat="1" ht="12.95" customHeight="1" x14ac:dyDescent="0.2">
      <c r="A53" s="191" t="s">
        <v>114</v>
      </c>
      <c r="B53" s="191"/>
      <c r="C53" s="42">
        <v>30185</v>
      </c>
      <c r="D53" s="43">
        <v>162.51</v>
      </c>
      <c r="E53" s="170"/>
      <c r="F53" s="150">
        <f t="shared" si="0"/>
        <v>0</v>
      </c>
      <c r="G53" s="169"/>
      <c r="H53" s="169"/>
      <c r="I53" s="169"/>
    </row>
    <row r="54" spans="1:9" s="67" customFormat="1" ht="12.95" customHeight="1" x14ac:dyDescent="0.2">
      <c r="A54" s="191" t="s">
        <v>116</v>
      </c>
      <c r="B54" s="191"/>
      <c r="C54" s="42" t="s">
        <v>178</v>
      </c>
      <c r="D54" s="43" t="s">
        <v>178</v>
      </c>
      <c r="E54" s="170"/>
      <c r="F54" s="150">
        <f t="shared" si="0"/>
        <v>0</v>
      </c>
      <c r="G54" s="169"/>
      <c r="H54" s="169"/>
      <c r="I54" s="169"/>
    </row>
    <row r="55" spans="1:9" s="67" customFormat="1" ht="12.95" customHeight="1" x14ac:dyDescent="0.2">
      <c r="A55" s="191" t="s">
        <v>142</v>
      </c>
      <c r="B55" s="191"/>
      <c r="C55" s="42" t="s">
        <v>178</v>
      </c>
      <c r="D55" s="43" t="s">
        <v>178</v>
      </c>
      <c r="E55" s="170"/>
      <c r="F55" s="150">
        <f t="shared" si="0"/>
        <v>0</v>
      </c>
      <c r="G55" s="169"/>
      <c r="H55" s="169"/>
      <c r="I55" s="169"/>
    </row>
    <row r="56" spans="1:9" s="67" customFormat="1" ht="12.95" customHeight="1" x14ac:dyDescent="0.2">
      <c r="A56" s="191" t="s">
        <v>120</v>
      </c>
      <c r="B56" s="191"/>
      <c r="C56" s="42">
        <v>40099</v>
      </c>
      <c r="D56" s="43">
        <v>1250.1199999999999</v>
      </c>
      <c r="E56" s="170"/>
      <c r="F56" s="150">
        <f t="shared" si="0"/>
        <v>0</v>
      </c>
      <c r="G56" s="169"/>
      <c r="H56" s="169"/>
      <c r="I56" s="169"/>
    </row>
    <row r="57" spans="1:9" s="67" customFormat="1" ht="12.95" customHeight="1" x14ac:dyDescent="0.2">
      <c r="A57" s="191" t="s">
        <v>121</v>
      </c>
      <c r="B57" s="191"/>
      <c r="C57" s="42">
        <v>30905</v>
      </c>
      <c r="D57" s="43">
        <v>53.75</v>
      </c>
      <c r="E57" s="170"/>
      <c r="F57" s="150">
        <f t="shared" si="0"/>
        <v>0</v>
      </c>
      <c r="G57" s="169"/>
      <c r="H57" s="169"/>
      <c r="I57" s="169"/>
    </row>
    <row r="58" spans="1:9" s="67" customFormat="1" ht="12.95" customHeight="1" x14ac:dyDescent="0.2">
      <c r="A58" s="191" t="s">
        <v>122</v>
      </c>
      <c r="B58" s="191"/>
      <c r="C58" s="42" t="s">
        <v>179</v>
      </c>
      <c r="D58" s="43">
        <v>985</v>
      </c>
      <c r="E58" s="170"/>
      <c r="F58" s="150">
        <f t="shared" si="0"/>
        <v>0</v>
      </c>
      <c r="G58" s="169"/>
      <c r="H58" s="169"/>
      <c r="I58" s="169"/>
    </row>
    <row r="59" spans="1:9" s="67" customFormat="1" ht="12.95" customHeight="1" x14ac:dyDescent="0.2">
      <c r="A59" s="191" t="s">
        <v>164</v>
      </c>
      <c r="B59" s="191"/>
      <c r="C59" s="50" t="s">
        <v>180</v>
      </c>
      <c r="D59" s="57">
        <v>11657</v>
      </c>
      <c r="E59" s="170"/>
      <c r="F59" s="150">
        <f t="shared" si="0"/>
        <v>0</v>
      </c>
      <c r="G59" s="169"/>
      <c r="H59" s="169"/>
      <c r="I59" s="169"/>
    </row>
    <row r="60" spans="1:9" s="67" customFormat="1" ht="12.95" customHeight="1" x14ac:dyDescent="0.2">
      <c r="A60" s="191" t="s">
        <v>181</v>
      </c>
      <c r="B60" s="191"/>
      <c r="C60" s="42" t="s">
        <v>182</v>
      </c>
      <c r="D60" s="43">
        <v>14652</v>
      </c>
      <c r="E60" s="170"/>
      <c r="F60" s="150">
        <f t="shared" si="0"/>
        <v>0</v>
      </c>
      <c r="G60" s="169"/>
      <c r="H60" s="169"/>
      <c r="I60" s="169"/>
    </row>
    <row r="61" spans="1:9" s="67" customFormat="1" ht="13.5" thickBot="1" x14ac:dyDescent="0.25">
      <c r="A61" s="303" t="s">
        <v>144</v>
      </c>
      <c r="B61" s="303"/>
      <c r="C61" s="303"/>
      <c r="D61" s="303"/>
      <c r="E61" s="72" t="s">
        <v>127</v>
      </c>
      <c r="F61" s="172">
        <f>IF(C16=0,0,SUM(F16,F19:F60))</f>
        <v>0</v>
      </c>
    </row>
    <row r="62" spans="1:9" ht="21" customHeight="1" thickBot="1" x14ac:dyDescent="0.35">
      <c r="A62" s="279" t="s">
        <v>128</v>
      </c>
      <c r="B62" s="279"/>
      <c r="C62" s="279"/>
      <c r="D62" s="279"/>
      <c r="E62" s="279"/>
      <c r="F62" s="279"/>
    </row>
    <row r="63" spans="1:9" ht="15" x14ac:dyDescent="0.25">
      <c r="A63" s="296" t="s">
        <v>48</v>
      </c>
      <c r="B63" s="296"/>
      <c r="C63" s="296"/>
      <c r="D63" s="296"/>
      <c r="E63" s="36" t="s">
        <v>49</v>
      </c>
      <c r="F63" s="144" t="s">
        <v>50</v>
      </c>
    </row>
    <row r="64" spans="1:9" ht="18" customHeight="1" x14ac:dyDescent="0.25">
      <c r="A64" s="286"/>
      <c r="B64" s="286"/>
      <c r="C64" s="286"/>
      <c r="D64" s="286"/>
      <c r="E64" s="66"/>
      <c r="F64" s="147"/>
    </row>
    <row r="65" spans="1:6" ht="18" customHeight="1" x14ac:dyDescent="0.25">
      <c r="A65" s="286"/>
      <c r="B65" s="286"/>
      <c r="C65" s="286"/>
      <c r="D65" s="286"/>
      <c r="E65" s="66"/>
      <c r="F65" s="147"/>
    </row>
    <row r="66" spans="1:6" ht="18" customHeight="1" x14ac:dyDescent="0.25">
      <c r="A66" s="286"/>
      <c r="B66" s="286"/>
      <c r="C66" s="286"/>
      <c r="D66" s="286"/>
      <c r="E66" s="66"/>
      <c r="F66" s="147"/>
    </row>
    <row r="67" spans="1:6" ht="18" customHeight="1" x14ac:dyDescent="0.25">
      <c r="A67" s="286"/>
      <c r="B67" s="286"/>
      <c r="C67" s="286"/>
      <c r="D67" s="286"/>
      <c r="E67" s="66"/>
      <c r="F67" s="147"/>
    </row>
    <row r="68" spans="1:6" x14ac:dyDescent="0.2">
      <c r="A68" s="287"/>
      <c r="B68" s="287"/>
      <c r="C68" s="287"/>
      <c r="D68" s="287"/>
      <c r="E68" s="63"/>
      <c r="F68" s="148"/>
    </row>
    <row r="69" spans="1:6" x14ac:dyDescent="0.2">
      <c r="A69" s="288" t="s">
        <v>145</v>
      </c>
      <c r="B69" s="288"/>
      <c r="C69" s="288"/>
      <c r="D69" s="288"/>
      <c r="E69" s="65" t="s">
        <v>127</v>
      </c>
      <c r="F69" s="146">
        <f>IF(SUM(F64:F68)&lt;=(F61*0.25),SUM(F64:F68),"ERROR")</f>
        <v>0</v>
      </c>
    </row>
    <row r="70" spans="1:6" ht="15" customHeight="1" thickBot="1" x14ac:dyDescent="0.25">
      <c r="A70" s="288" t="s">
        <v>146</v>
      </c>
      <c r="B70" s="288"/>
      <c r="C70" s="288"/>
      <c r="D70" s="288"/>
      <c r="E70" s="65" t="s">
        <v>127</v>
      </c>
      <c r="F70" s="146">
        <f>IFERROR(SUM(F61+F69),"ERROR")</f>
        <v>0</v>
      </c>
    </row>
    <row r="71" spans="1:6" ht="21" customHeight="1" thickBot="1" x14ac:dyDescent="0.35">
      <c r="A71" s="279" t="s">
        <v>131</v>
      </c>
      <c r="B71" s="279"/>
      <c r="C71" s="279"/>
      <c r="D71" s="279"/>
      <c r="E71" s="279"/>
      <c r="F71" s="279"/>
    </row>
    <row r="72" spans="1:6" x14ac:dyDescent="0.2">
      <c r="A72" s="288" t="s">
        <v>147</v>
      </c>
      <c r="B72" s="288"/>
      <c r="C72" s="288"/>
      <c r="D72" s="288"/>
      <c r="E72" s="288"/>
      <c r="F72" s="146">
        <f>IFERROR(ROUND(0.005*F70,2),"ERROR")</f>
        <v>0</v>
      </c>
    </row>
    <row r="73" spans="1:6" x14ac:dyDescent="0.2">
      <c r="A73" s="288" t="s">
        <v>148</v>
      </c>
      <c r="B73" s="288"/>
      <c r="C73" s="288"/>
      <c r="D73" s="288"/>
      <c r="E73" s="288"/>
      <c r="F73" s="143">
        <v>30</v>
      </c>
    </row>
    <row r="74" spans="1:6" x14ac:dyDescent="0.2">
      <c r="A74" s="291" t="s">
        <v>134</v>
      </c>
      <c r="B74" s="291"/>
      <c r="C74" s="291"/>
      <c r="D74" s="291"/>
      <c r="E74" s="291"/>
      <c r="F74" s="291"/>
    </row>
    <row r="75" spans="1:6" x14ac:dyDescent="0.2">
      <c r="A75" s="288" t="s">
        <v>149</v>
      </c>
      <c r="B75" s="288"/>
      <c r="C75" s="37"/>
      <c r="D75" s="241" t="s">
        <v>150</v>
      </c>
      <c r="E75" s="241"/>
      <c r="F75" s="143">
        <f>C75*4</f>
        <v>0</v>
      </c>
    </row>
    <row r="76" spans="1:6" x14ac:dyDescent="0.2">
      <c r="A76" s="288" t="s">
        <v>151</v>
      </c>
      <c r="B76" s="288"/>
      <c r="C76" s="288"/>
      <c r="D76" s="288"/>
      <c r="E76" s="65" t="s">
        <v>127</v>
      </c>
      <c r="F76" s="143">
        <f>IF(SUM(F70:F75)&lt;100,0,SUM(F70:F75))</f>
        <v>0</v>
      </c>
    </row>
    <row r="77" spans="1:6" ht="15" customHeight="1" thickBot="1" x14ac:dyDescent="0.25">
      <c r="A77" s="292" t="s">
        <v>152</v>
      </c>
      <c r="B77" s="292"/>
      <c r="C77" s="292"/>
      <c r="D77" s="292"/>
      <c r="E77" s="292"/>
      <c r="F77" s="149">
        <f>F76*C16</f>
        <v>0</v>
      </c>
    </row>
    <row r="78" spans="1:6" ht="15" customHeight="1" thickTop="1" x14ac:dyDescent="0.2"/>
  </sheetData>
  <conditionalFormatting sqref="A19:A32">
    <cfRule type="containsText" dxfId="173" priority="9" operator="containsText" text="&quot;">
      <formula>NOT(ISERROR(SEARCH("""",A19)))</formula>
    </cfRule>
  </conditionalFormatting>
  <conditionalFormatting sqref="A40:A60">
    <cfRule type="containsText" dxfId="172" priority="2" operator="containsText" text="&quot;">
      <formula>NOT(ISERROR(SEARCH("""",A40)))</formula>
    </cfRule>
  </conditionalFormatting>
  <conditionalFormatting sqref="A8:C9">
    <cfRule type="containsText" dxfId="171" priority="36" operator="containsText" text="&quot;">
      <formula>NOT(ISERROR(SEARCH("""",A8)))</formula>
    </cfRule>
  </conditionalFormatting>
  <conditionalFormatting sqref="A3:F3">
    <cfRule type="containsText" dxfId="170" priority="39" operator="containsText" text="&quot;">
      <formula>NOT(ISERROR(SEARCH("""",A3)))</formula>
    </cfRule>
  </conditionalFormatting>
  <conditionalFormatting sqref="B12:B14">
    <cfRule type="containsText" dxfId="169" priority="11" operator="containsText" text="&quot;">
      <formula>NOT(ISERROR(SEARCH("""",B12)))</formula>
    </cfRule>
  </conditionalFormatting>
  <conditionalFormatting sqref="B6:C7">
    <cfRule type="containsText" dxfId="168" priority="38" operator="containsText" text="&quot;">
      <formula>NOT(ISERROR(SEARCH("""",B6)))</formula>
    </cfRule>
  </conditionalFormatting>
  <conditionalFormatting sqref="C19:D60">
    <cfRule type="containsText" dxfId="167" priority="1" operator="containsText" text="&quot;">
      <formula>NOT(ISERROR(SEARCH("""",C19)))</formula>
    </cfRule>
  </conditionalFormatting>
  <conditionalFormatting sqref="D6:D8">
    <cfRule type="containsText" dxfId="166" priority="35" operator="containsText" text="&quot;">
      <formula>NOT(ISERROR(SEARCH("""",D6)))</formula>
    </cfRule>
  </conditionalFormatting>
  <conditionalFormatting sqref="D12:D14">
    <cfRule type="containsText" dxfId="165" priority="10" operator="containsText" text="&quot;">
      <formula>NOT(ISERROR(SEARCH("""",D12)))</formula>
    </cfRule>
  </conditionalFormatting>
  <conditionalFormatting sqref="E6:F9">
    <cfRule type="containsText" dxfId="164" priority="14" operator="containsText" text="&quot;">
      <formula>NOT(ISERROR(SEARCH("""",E6)))</formula>
    </cfRule>
  </conditionalFormatting>
  <conditionalFormatting sqref="F12">
    <cfRule type="containsText" dxfId="163" priority="28" operator="containsText" text="&quot;">
      <formula>NOT(ISERROR(SEARCH("""",F12)))</formula>
    </cfRule>
  </conditionalFormatting>
  <dataValidations disablePrompts="1" count="3">
    <dataValidation allowBlank="1" showInputMessage="1" showErrorMessage="1" error="Only Yes or No may be entered." sqref="E68" xr:uid="{00000000-0002-0000-0B00-000000000000}"/>
    <dataValidation allowBlank="1" showInputMessage="1" showErrorMessage="1" error="Only one vehicle configuration may be used on each spreadsheet." sqref="E7:E9 E14" xr:uid="{00000000-0002-0000-0B00-000001000000}"/>
    <dataValidation type="list" allowBlank="1" showInputMessage="1" showErrorMessage="1" error="Only Yes or No may be entered." sqref="E19:E60" xr:uid="{00000000-0002-0000-0B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8"/>
  <sheetViews>
    <sheetView view="pageLayout" zoomScaleNormal="100" zoomScaleSheetLayoutView="100" workbookViewId="0">
      <selection activeCell="A2" sqref="A2:F2"/>
    </sheetView>
  </sheetViews>
  <sheetFormatPr defaultColWidth="6.42578125" defaultRowHeight="14.25" x14ac:dyDescent="0.2"/>
  <cols>
    <col min="1" max="6" width="19.42578125" style="38" customWidth="1"/>
    <col min="7" max="7" width="9.85546875" style="38" bestFit="1" customWidth="1"/>
    <col min="8" max="8" width="6.42578125" style="38" customWidth="1"/>
    <col min="9" max="9" width="9.85546875" style="38" bestFit="1" customWidth="1"/>
    <col min="10" max="10" width="6.42578125" style="38" customWidth="1"/>
    <col min="11" max="16384" width="6.42578125" style="38"/>
  </cols>
  <sheetData>
    <row r="1" spans="1:9" s="234" customFormat="1" ht="15" customHeight="1" thickBot="1" x14ac:dyDescent="0.3">
      <c r="A1" s="234" t="s">
        <v>12</v>
      </c>
      <c r="F1" s="234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98" t="s">
        <v>197</v>
      </c>
      <c r="B3" s="298"/>
      <c r="C3" s="298"/>
      <c r="D3" s="298"/>
      <c r="E3" s="298"/>
      <c r="F3" s="298"/>
    </row>
    <row r="4" spans="1:9" ht="15" customHeight="1" thickBot="1" x14ac:dyDescent="0.3">
      <c r="A4" s="129" t="s">
        <v>16</v>
      </c>
      <c r="B4" s="277">
        <v>4400028978</v>
      </c>
      <c r="C4" s="277"/>
      <c r="D4" s="130" t="s">
        <v>17</v>
      </c>
      <c r="E4" s="278" t="s">
        <v>18</v>
      </c>
      <c r="F4" s="278"/>
    </row>
    <row r="5" spans="1:9" ht="21" customHeight="1" thickBot="1" x14ac:dyDescent="0.35">
      <c r="A5" s="279" t="s">
        <v>19</v>
      </c>
      <c r="B5" s="279"/>
      <c r="C5" s="279"/>
      <c r="D5" s="279"/>
      <c r="E5" s="279"/>
      <c r="F5" s="279"/>
    </row>
    <row r="6" spans="1:9" ht="15" x14ac:dyDescent="0.25">
      <c r="A6" s="131" t="s">
        <v>20</v>
      </c>
      <c r="B6" s="272" t="s">
        <v>167</v>
      </c>
      <c r="C6" s="272"/>
      <c r="D6" s="124" t="s">
        <v>22</v>
      </c>
      <c r="E6" s="304" t="s">
        <v>187</v>
      </c>
      <c r="F6" s="304"/>
    </row>
    <row r="7" spans="1:9" ht="14.85" customHeight="1" x14ac:dyDescent="0.25">
      <c r="A7" s="132" t="s">
        <v>24</v>
      </c>
      <c r="B7" s="272" t="s">
        <v>195</v>
      </c>
      <c r="C7" s="272"/>
      <c r="D7" s="124" t="s">
        <v>26</v>
      </c>
      <c r="E7" s="304" t="s">
        <v>170</v>
      </c>
      <c r="F7" s="304"/>
    </row>
    <row r="8" spans="1:9" ht="14.85" customHeight="1" x14ac:dyDescent="0.2">
      <c r="A8" s="54" t="s">
        <v>28</v>
      </c>
      <c r="B8" s="272" t="s">
        <v>171</v>
      </c>
      <c r="C8" s="272"/>
      <c r="D8" s="124" t="s">
        <v>30</v>
      </c>
      <c r="E8" s="304" t="s">
        <v>172</v>
      </c>
      <c r="F8" s="304"/>
    </row>
    <row r="9" spans="1:9" ht="15" customHeight="1" thickBot="1" x14ac:dyDescent="0.3">
      <c r="A9" s="54" t="s">
        <v>32</v>
      </c>
      <c r="B9" s="272" t="s">
        <v>157</v>
      </c>
      <c r="C9" s="272"/>
      <c r="D9" s="133"/>
      <c r="E9" s="305"/>
      <c r="F9" s="305"/>
    </row>
    <row r="10" spans="1:9" ht="21.75" customHeight="1" thickBot="1" x14ac:dyDescent="0.35">
      <c r="A10" s="279" t="s">
        <v>34</v>
      </c>
      <c r="B10" s="279"/>
      <c r="C10" s="279"/>
      <c r="D10" s="279"/>
      <c r="E10" s="279"/>
      <c r="F10" s="279"/>
    </row>
    <row r="11" spans="1:9" ht="15" x14ac:dyDescent="0.25">
      <c r="A11" s="134" t="s">
        <v>35</v>
      </c>
      <c r="B11" s="135" t="s">
        <v>36</v>
      </c>
      <c r="C11" s="135" t="s">
        <v>35</v>
      </c>
      <c r="D11" s="135" t="s">
        <v>36</v>
      </c>
      <c r="E11" s="135" t="s">
        <v>35</v>
      </c>
      <c r="F11" s="136" t="s">
        <v>36</v>
      </c>
    </row>
    <row r="12" spans="1:9" x14ac:dyDescent="0.2">
      <c r="A12" s="137" t="s">
        <v>37</v>
      </c>
      <c r="B12" s="43">
        <v>123704</v>
      </c>
      <c r="C12" s="80" t="s">
        <v>38</v>
      </c>
      <c r="D12" s="43">
        <v>123404</v>
      </c>
      <c r="E12" s="138" t="s">
        <v>39</v>
      </c>
      <c r="F12" s="61">
        <v>123104</v>
      </c>
      <c r="G12" s="62"/>
      <c r="H12" s="62"/>
      <c r="I12" s="62"/>
    </row>
    <row r="13" spans="1:9" x14ac:dyDescent="0.2">
      <c r="A13" s="137" t="s">
        <v>40</v>
      </c>
      <c r="B13" s="43">
        <v>123704</v>
      </c>
      <c r="C13" s="80" t="s">
        <v>41</v>
      </c>
      <c r="D13" s="43">
        <v>123404</v>
      </c>
      <c r="E13" s="139"/>
      <c r="F13" s="165"/>
      <c r="G13" s="62"/>
      <c r="H13" s="62"/>
      <c r="I13" s="62"/>
    </row>
    <row r="14" spans="1:9" ht="15.95" customHeight="1" thickBot="1" x14ac:dyDescent="0.25">
      <c r="A14" s="140" t="s">
        <v>42</v>
      </c>
      <c r="B14" s="43">
        <v>123704</v>
      </c>
      <c r="C14" s="80" t="s">
        <v>43</v>
      </c>
      <c r="D14" s="43">
        <v>123404</v>
      </c>
      <c r="E14" s="141"/>
      <c r="F14" s="166"/>
      <c r="G14" s="62"/>
      <c r="H14" s="62"/>
      <c r="I14" s="62"/>
    </row>
    <row r="15" spans="1:9" ht="18.75" customHeight="1" thickBot="1" x14ac:dyDescent="0.35">
      <c r="A15" s="279" t="s">
        <v>44</v>
      </c>
      <c r="B15" s="279"/>
      <c r="C15" s="279"/>
      <c r="D15" s="279"/>
      <c r="E15" s="279"/>
      <c r="F15" s="279"/>
      <c r="G15" s="62"/>
    </row>
    <row r="16" spans="1:9" ht="15" customHeight="1" thickBot="1" x14ac:dyDescent="0.3">
      <c r="A16" s="296" t="s">
        <v>45</v>
      </c>
      <c r="B16" s="296"/>
      <c r="C16" s="142"/>
      <c r="D16" s="242" t="s">
        <v>46</v>
      </c>
      <c r="E16" s="242"/>
      <c r="F16" s="143">
        <f>IF(C16=0,0,IF(C16&gt;50,F12,IF(C16&gt;40,D14,IF(C16&gt;30,D13,IF(C16&gt;20,D12,IF(C16&gt;10,B14,IF(C16&gt;5,B13,B12)))))))</f>
        <v>0</v>
      </c>
      <c r="G16" s="62"/>
    </row>
    <row r="17" spans="1:7" ht="18.75" customHeight="1" thickBot="1" x14ac:dyDescent="0.35">
      <c r="A17" s="279" t="s">
        <v>47</v>
      </c>
      <c r="B17" s="279"/>
      <c r="C17" s="279"/>
      <c r="D17" s="279"/>
      <c r="E17" s="279"/>
      <c r="F17" s="279"/>
      <c r="G17" s="62"/>
    </row>
    <row r="18" spans="1:7" ht="15" x14ac:dyDescent="0.25">
      <c r="A18" s="296" t="s">
        <v>48</v>
      </c>
      <c r="B18" s="296"/>
      <c r="C18" s="36" t="s">
        <v>49</v>
      </c>
      <c r="D18" s="36" t="s">
        <v>50</v>
      </c>
      <c r="E18" s="36" t="s">
        <v>51</v>
      </c>
      <c r="F18" s="144" t="s">
        <v>52</v>
      </c>
      <c r="G18" s="62"/>
    </row>
    <row r="19" spans="1:7" x14ac:dyDescent="0.2">
      <c r="A19" s="255" t="s">
        <v>53</v>
      </c>
      <c r="B19" s="255"/>
      <c r="C19" s="42">
        <v>40071</v>
      </c>
      <c r="D19" s="43">
        <v>1169.58</v>
      </c>
      <c r="E19" s="63"/>
      <c r="F19" s="143">
        <f t="shared" ref="F19:F60" si="0">IF(E19="Yes",$D19,0)</f>
        <v>0</v>
      </c>
      <c r="G19" s="62"/>
    </row>
    <row r="20" spans="1:7" ht="14.85" customHeight="1" x14ac:dyDescent="0.2">
      <c r="A20" s="255" t="s">
        <v>55</v>
      </c>
      <c r="B20" s="255"/>
      <c r="C20" s="42">
        <v>40005</v>
      </c>
      <c r="D20" s="43">
        <v>1343.89</v>
      </c>
      <c r="E20" s="63"/>
      <c r="F20" s="143">
        <f t="shared" si="0"/>
        <v>0</v>
      </c>
      <c r="G20" s="62"/>
    </row>
    <row r="21" spans="1:7" x14ac:dyDescent="0.2">
      <c r="A21" s="255" t="s">
        <v>56</v>
      </c>
      <c r="B21" s="255"/>
      <c r="C21" s="42">
        <v>2330</v>
      </c>
      <c r="D21" s="43">
        <v>306.29000000000002</v>
      </c>
      <c r="E21" s="63"/>
      <c r="F21" s="143">
        <f t="shared" si="0"/>
        <v>0</v>
      </c>
      <c r="G21" s="62"/>
    </row>
    <row r="22" spans="1:7" x14ac:dyDescent="0.2">
      <c r="A22" s="255" t="s">
        <v>59</v>
      </c>
      <c r="B22" s="255"/>
      <c r="C22" s="42">
        <v>31202</v>
      </c>
      <c r="D22" s="43">
        <v>551</v>
      </c>
      <c r="E22" s="63"/>
      <c r="F22" s="143">
        <f t="shared" si="0"/>
        <v>0</v>
      </c>
      <c r="G22" s="62"/>
    </row>
    <row r="23" spans="1:7" x14ac:dyDescent="0.2">
      <c r="A23" s="255" t="s">
        <v>61</v>
      </c>
      <c r="B23" s="255"/>
      <c r="C23" s="42">
        <v>30978</v>
      </c>
      <c r="D23" s="43">
        <v>375.04</v>
      </c>
      <c r="E23" s="63"/>
      <c r="F23" s="143">
        <f t="shared" si="0"/>
        <v>0</v>
      </c>
      <c r="G23" s="62"/>
    </row>
    <row r="24" spans="1:7" ht="14.25" customHeight="1" x14ac:dyDescent="0.2">
      <c r="A24" s="255" t="s">
        <v>63</v>
      </c>
      <c r="B24" s="255"/>
      <c r="C24" s="42">
        <v>30978</v>
      </c>
      <c r="D24" s="43">
        <v>12.5</v>
      </c>
      <c r="E24" s="63"/>
      <c r="F24" s="143">
        <f t="shared" si="0"/>
        <v>0</v>
      </c>
      <c r="G24" s="62"/>
    </row>
    <row r="25" spans="1:7" ht="15" customHeight="1" x14ac:dyDescent="0.2">
      <c r="A25" s="255" t="s">
        <v>158</v>
      </c>
      <c r="B25" s="255"/>
      <c r="C25" s="42">
        <v>30260</v>
      </c>
      <c r="D25" s="43">
        <v>797.58</v>
      </c>
      <c r="E25" s="63"/>
      <c r="F25" s="143">
        <f t="shared" si="0"/>
        <v>0</v>
      </c>
      <c r="G25" s="62"/>
    </row>
    <row r="26" spans="1:7" ht="15.6" customHeight="1" x14ac:dyDescent="0.2">
      <c r="A26" s="255" t="s">
        <v>67</v>
      </c>
      <c r="B26" s="255"/>
      <c r="C26" s="42">
        <v>989</v>
      </c>
      <c r="D26" s="43">
        <v>693.82</v>
      </c>
      <c r="E26" s="63"/>
      <c r="F26" s="143">
        <f t="shared" si="0"/>
        <v>0</v>
      </c>
      <c r="G26" s="62"/>
    </row>
    <row r="27" spans="1:7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63"/>
      <c r="F27" s="143">
        <f t="shared" si="0"/>
        <v>0</v>
      </c>
      <c r="G27" s="62"/>
    </row>
    <row r="28" spans="1:7" ht="15" customHeight="1" x14ac:dyDescent="0.2">
      <c r="A28" s="255" t="s">
        <v>71</v>
      </c>
      <c r="B28" s="255"/>
      <c r="C28" s="42">
        <v>30244</v>
      </c>
      <c r="D28" s="43">
        <v>273.79000000000002</v>
      </c>
      <c r="E28" s="63"/>
      <c r="F28" s="143">
        <f t="shared" si="0"/>
        <v>0</v>
      </c>
      <c r="G28" s="62"/>
    </row>
    <row r="29" spans="1:7" ht="15" customHeight="1" x14ac:dyDescent="0.2">
      <c r="A29" s="255" t="s">
        <v>73</v>
      </c>
      <c r="B29" s="255"/>
      <c r="C29" s="42">
        <v>30797</v>
      </c>
      <c r="D29" s="43">
        <v>122.52</v>
      </c>
      <c r="E29" s="63"/>
      <c r="F29" s="143">
        <f t="shared" si="0"/>
        <v>0</v>
      </c>
      <c r="G29" s="62"/>
    </row>
    <row r="30" spans="1:7" x14ac:dyDescent="0.2">
      <c r="A30" s="255" t="s">
        <v>74</v>
      </c>
      <c r="B30" s="255"/>
      <c r="C30" s="42">
        <v>30060</v>
      </c>
      <c r="D30" s="43">
        <v>968.22</v>
      </c>
      <c r="E30" s="63"/>
      <c r="F30" s="143">
        <f t="shared" si="0"/>
        <v>0</v>
      </c>
      <c r="G30" s="62"/>
    </row>
    <row r="31" spans="1:7" x14ac:dyDescent="0.2">
      <c r="A31" s="255" t="s">
        <v>76</v>
      </c>
      <c r="B31" s="255"/>
      <c r="C31" s="42">
        <v>40142</v>
      </c>
      <c r="D31" s="43">
        <v>293.77999999999997</v>
      </c>
      <c r="E31" s="63"/>
      <c r="F31" s="143">
        <f t="shared" si="0"/>
        <v>0</v>
      </c>
      <c r="G31" s="62"/>
    </row>
    <row r="32" spans="1:7" x14ac:dyDescent="0.2">
      <c r="A32" s="255" t="s">
        <v>78</v>
      </c>
      <c r="B32" s="255"/>
      <c r="C32" s="42">
        <v>40350</v>
      </c>
      <c r="D32" s="43">
        <v>568.80999999999995</v>
      </c>
      <c r="E32" s="63"/>
      <c r="F32" s="143">
        <f t="shared" si="0"/>
        <v>0</v>
      </c>
      <c r="G32" s="62"/>
    </row>
    <row r="33" spans="1:7" x14ac:dyDescent="0.2">
      <c r="A33" s="256" t="s">
        <v>79</v>
      </c>
      <c r="B33" s="256"/>
      <c r="C33" s="42">
        <v>40050</v>
      </c>
      <c r="D33" s="43">
        <v>2487.71</v>
      </c>
      <c r="E33" s="167"/>
      <c r="F33" s="143">
        <f t="shared" si="0"/>
        <v>0</v>
      </c>
      <c r="G33" s="62"/>
    </row>
    <row r="34" spans="1:7" x14ac:dyDescent="0.2">
      <c r="A34" s="256" t="s">
        <v>81</v>
      </c>
      <c r="B34" s="256"/>
      <c r="C34" s="42">
        <v>30192</v>
      </c>
      <c r="D34" s="43">
        <v>6683.13</v>
      </c>
      <c r="E34" s="167"/>
      <c r="F34" s="143">
        <f t="shared" si="0"/>
        <v>0</v>
      </c>
      <c r="G34" s="62"/>
    </row>
    <row r="35" spans="1:7" x14ac:dyDescent="0.2">
      <c r="A35" s="256" t="s">
        <v>83</v>
      </c>
      <c r="B35" s="256"/>
      <c r="C35" s="42">
        <v>2841</v>
      </c>
      <c r="D35" s="43">
        <v>4625.45</v>
      </c>
      <c r="E35" s="167"/>
      <c r="F35" s="143">
        <f t="shared" si="0"/>
        <v>0</v>
      </c>
      <c r="G35" s="62"/>
    </row>
    <row r="36" spans="1:7" x14ac:dyDescent="0.2">
      <c r="A36" s="256" t="s">
        <v>85</v>
      </c>
      <c r="B36" s="256"/>
      <c r="C36" s="42" t="s">
        <v>174</v>
      </c>
      <c r="D36" s="43">
        <v>9250.9</v>
      </c>
      <c r="E36" s="167"/>
      <c r="F36" s="143">
        <f t="shared" si="0"/>
        <v>0</v>
      </c>
      <c r="G36" s="62"/>
    </row>
    <row r="37" spans="1:7" x14ac:dyDescent="0.2">
      <c r="A37" s="256" t="s">
        <v>160</v>
      </c>
      <c r="B37" s="256"/>
      <c r="C37" s="42" t="s">
        <v>175</v>
      </c>
      <c r="D37" s="43">
        <v>625.05999999999995</v>
      </c>
      <c r="E37" s="167"/>
      <c r="F37" s="143">
        <f t="shared" si="0"/>
        <v>0</v>
      </c>
      <c r="G37" s="62"/>
    </row>
    <row r="38" spans="1:7" x14ac:dyDescent="0.2">
      <c r="A38" s="256" t="s">
        <v>161</v>
      </c>
      <c r="B38" s="256"/>
      <c r="C38" s="42" t="s">
        <v>176</v>
      </c>
      <c r="D38" s="43">
        <v>625.05999999999995</v>
      </c>
      <c r="E38" s="167"/>
      <c r="F38" s="143">
        <f t="shared" si="0"/>
        <v>0</v>
      </c>
      <c r="G38" s="62"/>
    </row>
    <row r="39" spans="1:7" s="64" customFormat="1" x14ac:dyDescent="0.2">
      <c r="A39" s="256" t="s">
        <v>162</v>
      </c>
      <c r="B39" s="256"/>
      <c r="C39" s="42" t="s">
        <v>177</v>
      </c>
      <c r="D39" s="43">
        <v>625.05999999999995</v>
      </c>
      <c r="E39" s="167"/>
      <c r="F39" s="145">
        <f t="shared" si="0"/>
        <v>0</v>
      </c>
      <c r="G39" s="62"/>
    </row>
    <row r="40" spans="1:7" ht="27" customHeight="1" x14ac:dyDescent="0.2">
      <c r="A40" s="255" t="s">
        <v>93</v>
      </c>
      <c r="B40" s="255"/>
      <c r="C40" s="42">
        <v>30116</v>
      </c>
      <c r="D40" s="43">
        <v>681.69</v>
      </c>
      <c r="E40" s="167"/>
      <c r="F40" s="143">
        <f t="shared" si="0"/>
        <v>0</v>
      </c>
      <c r="G40" s="62"/>
    </row>
    <row r="41" spans="1:7" x14ac:dyDescent="0.2">
      <c r="A41" s="255" t="s">
        <v>95</v>
      </c>
      <c r="B41" s="255"/>
      <c r="C41" s="42">
        <v>30293</v>
      </c>
      <c r="D41" s="43">
        <v>212.52</v>
      </c>
      <c r="E41" s="167"/>
      <c r="F41" s="143">
        <f t="shared" si="0"/>
        <v>0</v>
      </c>
      <c r="G41" s="62"/>
    </row>
    <row r="42" spans="1:7" ht="29.1" customHeight="1" x14ac:dyDescent="0.2">
      <c r="A42" s="255" t="s">
        <v>97</v>
      </c>
      <c r="B42" s="255"/>
      <c r="C42" s="42">
        <v>30200</v>
      </c>
      <c r="D42" s="43">
        <v>637.57000000000005</v>
      </c>
      <c r="E42" s="167"/>
      <c r="F42" s="143">
        <f t="shared" si="0"/>
        <v>0</v>
      </c>
      <c r="G42" s="62"/>
    </row>
    <row r="43" spans="1:7" x14ac:dyDescent="0.2">
      <c r="A43" s="255" t="s">
        <v>99</v>
      </c>
      <c r="B43" s="255"/>
      <c r="C43" s="42">
        <v>288</v>
      </c>
      <c r="D43" s="43">
        <v>66.260000000000005</v>
      </c>
      <c r="E43" s="167"/>
      <c r="F43" s="143">
        <f t="shared" si="0"/>
        <v>0</v>
      </c>
      <c r="G43" s="62"/>
    </row>
    <row r="44" spans="1:7" x14ac:dyDescent="0.2">
      <c r="A44" s="255" t="s">
        <v>101</v>
      </c>
      <c r="B44" s="255"/>
      <c r="C44" s="42">
        <v>40142</v>
      </c>
      <c r="D44" s="43">
        <v>200.02</v>
      </c>
      <c r="E44" s="167"/>
      <c r="F44" s="143">
        <f t="shared" si="0"/>
        <v>0</v>
      </c>
      <c r="G44" s="62"/>
    </row>
    <row r="45" spans="1:7" x14ac:dyDescent="0.2">
      <c r="A45" s="306" t="s">
        <v>102</v>
      </c>
      <c r="B45" s="306"/>
      <c r="C45" s="58" t="s">
        <v>54</v>
      </c>
      <c r="D45" s="58" t="s">
        <v>54</v>
      </c>
      <c r="E45" s="167"/>
      <c r="F45" s="143">
        <f t="shared" si="0"/>
        <v>0</v>
      </c>
      <c r="G45" s="62"/>
    </row>
    <row r="46" spans="1:7" x14ac:dyDescent="0.2">
      <c r="A46" s="255" t="s">
        <v>141</v>
      </c>
      <c r="B46" s="255"/>
      <c r="C46" s="42">
        <v>30313</v>
      </c>
      <c r="D46" s="43">
        <v>260</v>
      </c>
      <c r="E46" s="167"/>
      <c r="F46" s="143">
        <f t="shared" si="0"/>
        <v>0</v>
      </c>
      <c r="G46" s="62"/>
    </row>
    <row r="47" spans="1:7" x14ac:dyDescent="0.2">
      <c r="A47" s="255" t="s">
        <v>105</v>
      </c>
      <c r="B47" s="255"/>
      <c r="C47" s="42">
        <v>3110</v>
      </c>
      <c r="D47" s="43">
        <v>48.76</v>
      </c>
      <c r="E47" s="167"/>
      <c r="F47" s="143">
        <f t="shared" si="0"/>
        <v>0</v>
      </c>
      <c r="G47" s="62"/>
    </row>
    <row r="48" spans="1:7" x14ac:dyDescent="0.2">
      <c r="A48" s="255" t="s">
        <v>106</v>
      </c>
      <c r="B48" s="255"/>
      <c r="C48" s="42" t="s">
        <v>178</v>
      </c>
      <c r="D48" s="43" t="s">
        <v>178</v>
      </c>
      <c r="E48" s="167"/>
      <c r="F48" s="143">
        <f t="shared" si="0"/>
        <v>0</v>
      </c>
      <c r="G48" s="62"/>
    </row>
    <row r="49" spans="1:7" x14ac:dyDescent="0.2">
      <c r="A49" s="255" t="s">
        <v>108</v>
      </c>
      <c r="B49" s="255"/>
      <c r="C49" s="42" t="s">
        <v>178</v>
      </c>
      <c r="D49" s="43" t="s">
        <v>178</v>
      </c>
      <c r="E49" s="167"/>
      <c r="F49" s="143">
        <f t="shared" si="0"/>
        <v>0</v>
      </c>
      <c r="G49" s="62"/>
    </row>
    <row r="50" spans="1:7" x14ac:dyDescent="0.2">
      <c r="A50" s="255" t="s">
        <v>110</v>
      </c>
      <c r="B50" s="255"/>
      <c r="C50" s="42">
        <v>30796</v>
      </c>
      <c r="D50" s="43">
        <v>468.8</v>
      </c>
      <c r="E50" s="167"/>
      <c r="F50" s="143">
        <f t="shared" si="0"/>
        <v>0</v>
      </c>
      <c r="G50" s="62"/>
    </row>
    <row r="51" spans="1:7" x14ac:dyDescent="0.2">
      <c r="A51" s="255" t="s">
        <v>111</v>
      </c>
      <c r="B51" s="255"/>
      <c r="C51" s="42">
        <v>40081</v>
      </c>
      <c r="D51" s="43">
        <v>306.20999999999998</v>
      </c>
      <c r="E51" s="167"/>
      <c r="F51" s="143">
        <f t="shared" si="0"/>
        <v>0</v>
      </c>
      <c r="G51" s="62"/>
    </row>
    <row r="52" spans="1:7" x14ac:dyDescent="0.2">
      <c r="A52" s="255" t="s">
        <v>112</v>
      </c>
      <c r="B52" s="255"/>
      <c r="C52" s="42">
        <v>40097</v>
      </c>
      <c r="D52" s="43">
        <v>414.25</v>
      </c>
      <c r="E52" s="167"/>
      <c r="F52" s="143">
        <f t="shared" si="0"/>
        <v>0</v>
      </c>
      <c r="G52" s="62"/>
    </row>
    <row r="53" spans="1:7" x14ac:dyDescent="0.2">
      <c r="A53" s="255" t="s">
        <v>114</v>
      </c>
      <c r="B53" s="255"/>
      <c r="C53" s="42">
        <v>30185</v>
      </c>
      <c r="D53" s="43">
        <v>162.51</v>
      </c>
      <c r="E53" s="167"/>
      <c r="F53" s="143">
        <f t="shared" si="0"/>
        <v>0</v>
      </c>
      <c r="G53" s="62"/>
    </row>
    <row r="54" spans="1:7" x14ac:dyDescent="0.2">
      <c r="A54" s="255" t="s">
        <v>116</v>
      </c>
      <c r="B54" s="255"/>
      <c r="C54" s="42" t="s">
        <v>178</v>
      </c>
      <c r="D54" s="43" t="s">
        <v>178</v>
      </c>
      <c r="E54" s="167"/>
      <c r="F54" s="143">
        <f t="shared" si="0"/>
        <v>0</v>
      </c>
      <c r="G54" s="62"/>
    </row>
    <row r="55" spans="1:7" x14ac:dyDescent="0.2">
      <c r="A55" s="255" t="s">
        <v>142</v>
      </c>
      <c r="B55" s="255"/>
      <c r="C55" s="42" t="s">
        <v>178</v>
      </c>
      <c r="D55" s="43" t="s">
        <v>178</v>
      </c>
      <c r="E55" s="167"/>
      <c r="F55" s="143">
        <f t="shared" si="0"/>
        <v>0</v>
      </c>
      <c r="G55" s="62"/>
    </row>
    <row r="56" spans="1:7" x14ac:dyDescent="0.2">
      <c r="A56" s="255" t="s">
        <v>120</v>
      </c>
      <c r="B56" s="255"/>
      <c r="C56" s="42">
        <v>40099</v>
      </c>
      <c r="D56" s="43">
        <v>1250.1199999999999</v>
      </c>
      <c r="E56" s="167"/>
      <c r="F56" s="143">
        <f t="shared" si="0"/>
        <v>0</v>
      </c>
      <c r="G56" s="62"/>
    </row>
    <row r="57" spans="1:7" x14ac:dyDescent="0.2">
      <c r="A57" s="255" t="s">
        <v>121</v>
      </c>
      <c r="B57" s="255"/>
      <c r="C57" s="42">
        <v>30905</v>
      </c>
      <c r="D57" s="43">
        <v>53.75</v>
      </c>
      <c r="E57" s="167"/>
      <c r="F57" s="143">
        <f t="shared" si="0"/>
        <v>0</v>
      </c>
      <c r="G57" s="62"/>
    </row>
    <row r="58" spans="1:7" x14ac:dyDescent="0.2">
      <c r="A58" s="255" t="s">
        <v>122</v>
      </c>
      <c r="B58" s="255"/>
      <c r="C58" s="42" t="s">
        <v>179</v>
      </c>
      <c r="D58" s="43">
        <v>985</v>
      </c>
      <c r="E58" s="167"/>
      <c r="F58" s="143">
        <f t="shared" si="0"/>
        <v>0</v>
      </c>
      <c r="G58" s="62"/>
    </row>
    <row r="59" spans="1:7" x14ac:dyDescent="0.2">
      <c r="A59" s="255" t="s">
        <v>164</v>
      </c>
      <c r="B59" s="255"/>
      <c r="C59" s="50" t="s">
        <v>180</v>
      </c>
      <c r="D59" s="57">
        <v>11657</v>
      </c>
      <c r="E59" s="167"/>
      <c r="F59" s="143">
        <f t="shared" si="0"/>
        <v>0</v>
      </c>
      <c r="G59" s="62"/>
    </row>
    <row r="60" spans="1:7" x14ac:dyDescent="0.2">
      <c r="A60" s="255" t="s">
        <v>181</v>
      </c>
      <c r="B60" s="255"/>
      <c r="C60" s="42" t="s">
        <v>182</v>
      </c>
      <c r="D60" s="43">
        <v>14652</v>
      </c>
      <c r="E60" s="167"/>
      <c r="F60" s="143">
        <f t="shared" si="0"/>
        <v>0</v>
      </c>
      <c r="G60" s="62"/>
    </row>
    <row r="61" spans="1:7" ht="15" customHeight="1" thickBot="1" x14ac:dyDescent="0.25">
      <c r="A61" s="297" t="s">
        <v>144</v>
      </c>
      <c r="B61" s="297"/>
      <c r="C61" s="297"/>
      <c r="D61" s="297"/>
      <c r="E61" s="65" t="s">
        <v>127</v>
      </c>
      <c r="F61" s="146">
        <f>IF(C16=0,0,SUM(F16,F19:F60))</f>
        <v>0</v>
      </c>
    </row>
    <row r="62" spans="1:7" ht="21" customHeight="1" thickBot="1" x14ac:dyDescent="0.35">
      <c r="A62" s="279" t="s">
        <v>128</v>
      </c>
      <c r="B62" s="279"/>
      <c r="C62" s="279"/>
      <c r="D62" s="279"/>
      <c r="E62" s="279"/>
      <c r="F62" s="279"/>
    </row>
    <row r="63" spans="1:7" ht="15" x14ac:dyDescent="0.25">
      <c r="A63" s="296" t="s">
        <v>48</v>
      </c>
      <c r="B63" s="296"/>
      <c r="C63" s="296"/>
      <c r="D63" s="296"/>
      <c r="E63" s="36" t="s">
        <v>49</v>
      </c>
      <c r="F63" s="144" t="s">
        <v>50</v>
      </c>
    </row>
    <row r="64" spans="1:7" ht="18" customHeight="1" x14ac:dyDescent="0.25">
      <c r="A64" s="286"/>
      <c r="B64" s="286"/>
      <c r="C64" s="286"/>
      <c r="D64" s="286"/>
      <c r="E64" s="66"/>
      <c r="F64" s="147"/>
    </row>
    <row r="65" spans="1:6" ht="18" customHeight="1" x14ac:dyDescent="0.25">
      <c r="A65" s="286"/>
      <c r="B65" s="286"/>
      <c r="C65" s="286"/>
      <c r="D65" s="286"/>
      <c r="E65" s="66"/>
      <c r="F65" s="147"/>
    </row>
    <row r="66" spans="1:6" ht="18" customHeight="1" x14ac:dyDescent="0.25">
      <c r="A66" s="286"/>
      <c r="B66" s="286"/>
      <c r="C66" s="286"/>
      <c r="D66" s="286"/>
      <c r="E66" s="66"/>
      <c r="F66" s="147"/>
    </row>
    <row r="67" spans="1:6" ht="18" customHeight="1" x14ac:dyDescent="0.25">
      <c r="A67" s="286"/>
      <c r="B67" s="286"/>
      <c r="C67" s="286"/>
      <c r="D67" s="286"/>
      <c r="E67" s="66"/>
      <c r="F67" s="147"/>
    </row>
    <row r="68" spans="1:6" x14ac:dyDescent="0.2">
      <c r="A68" s="287"/>
      <c r="B68" s="287"/>
      <c r="C68" s="287"/>
      <c r="D68" s="287"/>
      <c r="E68" s="63"/>
      <c r="F68" s="148"/>
    </row>
    <row r="69" spans="1:6" x14ac:dyDescent="0.2">
      <c r="A69" s="288" t="s">
        <v>145</v>
      </c>
      <c r="B69" s="288"/>
      <c r="C69" s="288"/>
      <c r="D69" s="288"/>
      <c r="E69" s="65" t="s">
        <v>127</v>
      </c>
      <c r="F69" s="146">
        <f>IF(SUM(F64:F68)&lt;=(F61*0.25),SUM(F64:F68),"ERROR")</f>
        <v>0</v>
      </c>
    </row>
    <row r="70" spans="1:6" ht="15" customHeight="1" thickBot="1" x14ac:dyDescent="0.25">
      <c r="A70" s="288" t="s">
        <v>146</v>
      </c>
      <c r="B70" s="288"/>
      <c r="C70" s="288"/>
      <c r="D70" s="288"/>
      <c r="E70" s="65" t="s">
        <v>127</v>
      </c>
      <c r="F70" s="146">
        <f>IFERROR(SUM(F61+F69),"ERROR")</f>
        <v>0</v>
      </c>
    </row>
    <row r="71" spans="1:6" ht="21" customHeight="1" thickBot="1" x14ac:dyDescent="0.35">
      <c r="A71" s="279" t="s">
        <v>131</v>
      </c>
      <c r="B71" s="279"/>
      <c r="C71" s="279"/>
      <c r="D71" s="279"/>
      <c r="E71" s="279"/>
      <c r="F71" s="279"/>
    </row>
    <row r="72" spans="1:6" x14ac:dyDescent="0.2">
      <c r="A72" s="288" t="s">
        <v>147</v>
      </c>
      <c r="B72" s="288"/>
      <c r="C72" s="288"/>
      <c r="D72" s="288"/>
      <c r="E72" s="288"/>
      <c r="F72" s="146">
        <f>IFERROR(ROUND(0.005*F70,2),"ERROR")</f>
        <v>0</v>
      </c>
    </row>
    <row r="73" spans="1:6" x14ac:dyDescent="0.2">
      <c r="A73" s="288" t="s">
        <v>148</v>
      </c>
      <c r="B73" s="288"/>
      <c r="C73" s="288"/>
      <c r="D73" s="288"/>
      <c r="E73" s="288"/>
      <c r="F73" s="143">
        <v>30</v>
      </c>
    </row>
    <row r="74" spans="1:6" x14ac:dyDescent="0.2">
      <c r="A74" s="291" t="s">
        <v>134</v>
      </c>
      <c r="B74" s="291"/>
      <c r="C74" s="291"/>
      <c r="D74" s="291"/>
      <c r="E74" s="291"/>
      <c r="F74" s="291"/>
    </row>
    <row r="75" spans="1:6" x14ac:dyDescent="0.2">
      <c r="A75" s="288" t="s">
        <v>149</v>
      </c>
      <c r="B75" s="288"/>
      <c r="C75" s="37"/>
      <c r="D75" s="241" t="s">
        <v>150</v>
      </c>
      <c r="E75" s="241"/>
      <c r="F75" s="143">
        <f>C75*4</f>
        <v>0</v>
      </c>
    </row>
    <row r="76" spans="1:6" x14ac:dyDescent="0.2">
      <c r="A76" s="288" t="s">
        <v>151</v>
      </c>
      <c r="B76" s="288"/>
      <c r="C76" s="288"/>
      <c r="D76" s="288"/>
      <c r="E76" s="65" t="s">
        <v>127</v>
      </c>
      <c r="F76" s="143">
        <f>IF(SUM(F70:F75)&lt;100,0,SUM(F70:F75))</f>
        <v>0</v>
      </c>
    </row>
    <row r="77" spans="1:6" ht="15" customHeight="1" thickBot="1" x14ac:dyDescent="0.25">
      <c r="A77" s="292" t="s">
        <v>152</v>
      </c>
      <c r="B77" s="292"/>
      <c r="C77" s="292"/>
      <c r="D77" s="292"/>
      <c r="E77" s="292"/>
      <c r="F77" s="149">
        <f>F76*C16</f>
        <v>0</v>
      </c>
    </row>
    <row r="78" spans="1:6" ht="15" customHeight="1" thickTop="1" x14ac:dyDescent="0.2"/>
  </sheetData>
  <conditionalFormatting sqref="A19:A32">
    <cfRule type="containsText" dxfId="162" priority="13" operator="containsText" text="&quot;">
      <formula>NOT(ISERROR(SEARCH("""",A19)))</formula>
    </cfRule>
  </conditionalFormatting>
  <conditionalFormatting sqref="A40:A60">
    <cfRule type="containsText" dxfId="161" priority="2" operator="containsText" text="&quot;">
      <formula>NOT(ISERROR(SEARCH("""",A40)))</formula>
    </cfRule>
  </conditionalFormatting>
  <conditionalFormatting sqref="A8:C9">
    <cfRule type="containsText" dxfId="160" priority="18" operator="containsText" text="&quot;">
      <formula>NOT(ISERROR(SEARCH("""",A8)))</formula>
    </cfRule>
  </conditionalFormatting>
  <conditionalFormatting sqref="A3:F3">
    <cfRule type="containsText" dxfId="159" priority="21" operator="containsText" text="&quot;">
      <formula>NOT(ISERROR(SEARCH("""",A3)))</formula>
    </cfRule>
  </conditionalFormatting>
  <conditionalFormatting sqref="B12:B14">
    <cfRule type="containsText" dxfId="158" priority="16" operator="containsText" text="&quot;">
      <formula>NOT(ISERROR(SEARCH("""",B12)))</formula>
    </cfRule>
  </conditionalFormatting>
  <conditionalFormatting sqref="B6:C7">
    <cfRule type="containsText" dxfId="157" priority="20" operator="containsText" text="&quot;">
      <formula>NOT(ISERROR(SEARCH("""",B6)))</formula>
    </cfRule>
  </conditionalFormatting>
  <conditionalFormatting sqref="C19:D60">
    <cfRule type="containsText" dxfId="156" priority="1" operator="containsText" text="&quot;">
      <formula>NOT(ISERROR(SEARCH("""",C19)))</formula>
    </cfRule>
  </conditionalFormatting>
  <conditionalFormatting sqref="D12:D14">
    <cfRule type="containsText" dxfId="155" priority="15" operator="containsText" text="&quot;">
      <formula>NOT(ISERROR(SEARCH("""",D12)))</formula>
    </cfRule>
  </conditionalFormatting>
  <conditionalFormatting sqref="D6:F8">
    <cfRule type="containsText" dxfId="154" priority="17" operator="containsText" text="&quot;">
      <formula>NOT(ISERROR(SEARCH("""",D6)))</formula>
    </cfRule>
  </conditionalFormatting>
  <conditionalFormatting sqref="E9:F9">
    <cfRule type="containsText" dxfId="153" priority="60" operator="containsText" text="&quot;">
      <formula>NOT(ISERROR(SEARCH("""",E9)))</formula>
    </cfRule>
  </conditionalFormatting>
  <conditionalFormatting sqref="F12">
    <cfRule type="containsText" dxfId="152" priority="14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0C00-000000000000}">
      <formula1>"Yes, No"</formula1>
    </dataValidation>
    <dataValidation allowBlank="1" showInputMessage="1" showErrorMessage="1" error="Only one vehicle configuration may be used on each spreadsheet." sqref="E7:E9 E14" xr:uid="{00000000-0002-0000-0C00-000001000000}"/>
    <dataValidation allowBlank="1" showInputMessage="1" showErrorMessage="1" error="Only Yes or No may be entered." sqref="E68" xr:uid="{00000000-0002-0000-0C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8"/>
  <sheetViews>
    <sheetView view="pageLayout" zoomScaleNormal="100" zoomScaleSheetLayoutView="100" workbookViewId="0">
      <selection activeCell="A2" sqref="A2:F2"/>
    </sheetView>
  </sheetViews>
  <sheetFormatPr defaultColWidth="4.140625" defaultRowHeight="15" x14ac:dyDescent="0.25"/>
  <cols>
    <col min="1" max="6" width="19.42578125" style="1" customWidth="1"/>
    <col min="7" max="7" width="9.85546875" style="1" bestFit="1" customWidth="1"/>
    <col min="8" max="8" width="4.140625" style="1" customWidth="1"/>
    <col min="9" max="16384" width="4.140625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198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167</v>
      </c>
      <c r="C6" s="272"/>
      <c r="D6" s="124" t="s">
        <v>22</v>
      </c>
      <c r="E6" s="272" t="s">
        <v>168</v>
      </c>
      <c r="F6" s="272"/>
    </row>
    <row r="7" spans="1:11" ht="14.85" customHeight="1" x14ac:dyDescent="0.25">
      <c r="A7" s="53" t="s">
        <v>24</v>
      </c>
      <c r="B7" s="272" t="s">
        <v>199</v>
      </c>
      <c r="C7" s="272"/>
      <c r="D7" s="124" t="s">
        <v>26</v>
      </c>
      <c r="E7" s="272" t="s">
        <v>170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272" t="s">
        <v>172</v>
      </c>
      <c r="F8" s="272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117901</v>
      </c>
      <c r="C12" s="8" t="s">
        <v>38</v>
      </c>
      <c r="D12" s="55">
        <v>117601</v>
      </c>
      <c r="E12" s="9" t="s">
        <v>39</v>
      </c>
      <c r="F12" s="55">
        <v>117301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117901</v>
      </c>
      <c r="C13" s="8" t="s">
        <v>41</v>
      </c>
      <c r="D13" s="55">
        <v>117601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117901</v>
      </c>
      <c r="C14" s="8" t="s">
        <v>43</v>
      </c>
      <c r="D14" s="55">
        <v>117601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8.3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 t="s">
        <v>54</v>
      </c>
      <c r="D45" s="58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254" t="s">
        <v>110</v>
      </c>
      <c r="B50" s="254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151" priority="12" operator="containsText" text="&quot;">
      <formula>NOT(ISERROR(SEARCH("""",A19)))</formula>
    </cfRule>
  </conditionalFormatting>
  <conditionalFormatting sqref="A40:A60">
    <cfRule type="containsText" dxfId="150" priority="2" operator="containsText" text="&quot;">
      <formula>NOT(ISERROR(SEARCH("""",A40)))</formula>
    </cfRule>
  </conditionalFormatting>
  <conditionalFormatting sqref="A8:C9">
    <cfRule type="containsText" dxfId="149" priority="19" operator="containsText" text="&quot;">
      <formula>NOT(ISERROR(SEARCH("""",A8)))</formula>
    </cfRule>
  </conditionalFormatting>
  <conditionalFormatting sqref="A3:F3">
    <cfRule type="containsText" dxfId="148" priority="22" operator="containsText" text="&quot;">
      <formula>NOT(ISERROR(SEARCH("""",A3)))</formula>
    </cfRule>
  </conditionalFormatting>
  <conditionalFormatting sqref="B12:B14">
    <cfRule type="containsText" dxfId="147" priority="17" operator="containsText" text="&quot;">
      <formula>NOT(ISERROR(SEARCH("""",B12)))</formula>
    </cfRule>
  </conditionalFormatting>
  <conditionalFormatting sqref="B6:C7">
    <cfRule type="containsText" dxfId="146" priority="21" operator="containsText" text="&quot;">
      <formula>NOT(ISERROR(SEARCH("""",B6)))</formula>
    </cfRule>
  </conditionalFormatting>
  <conditionalFormatting sqref="C19:D60">
    <cfRule type="containsText" dxfId="145" priority="1" operator="containsText" text="&quot;">
      <formula>NOT(ISERROR(SEARCH("""",C19)))</formula>
    </cfRule>
  </conditionalFormatting>
  <conditionalFormatting sqref="D12:D14">
    <cfRule type="containsText" dxfId="144" priority="14" operator="containsText" text="&quot;">
      <formula>NOT(ISERROR(SEARCH("""",D12)))</formula>
    </cfRule>
  </conditionalFormatting>
  <conditionalFormatting sqref="D6:F8">
    <cfRule type="containsText" dxfId="143" priority="18" operator="containsText" text="&quot;">
      <formula>NOT(ISERROR(SEARCH("""",D6)))</formula>
    </cfRule>
  </conditionalFormatting>
  <conditionalFormatting sqref="E9:F9">
    <cfRule type="containsText" dxfId="142" priority="60" operator="containsText" text="&quot;">
      <formula>NOT(ISERROR(SEARCH("""",E9)))</formula>
    </cfRule>
  </conditionalFormatting>
  <conditionalFormatting sqref="F12">
    <cfRule type="containsText" dxfId="141" priority="13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0D00-000000000000}"/>
    <dataValidation allowBlank="1" showInputMessage="1" showErrorMessage="1" error="Only one vehicle configuration may be used on each spreadsheet." sqref="E7:E9 E14" xr:uid="{00000000-0002-0000-0D00-000001000000}"/>
    <dataValidation type="list" allowBlank="1" showInputMessage="1" showErrorMessage="1" error="Only Yes or No may be entered." sqref="E19:E60" xr:uid="{00000000-0002-0000-0D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8"/>
  <sheetViews>
    <sheetView view="pageLayout" zoomScaleNormal="100" workbookViewId="0">
      <selection activeCell="A2" sqref="A2:F2"/>
    </sheetView>
  </sheetViews>
  <sheetFormatPr defaultColWidth="5.42578125" defaultRowHeight="15" x14ac:dyDescent="0.25"/>
  <cols>
    <col min="1" max="2" width="19.42578125" style="79" customWidth="1"/>
    <col min="3" max="6" width="19.42578125" style="1" customWidth="1"/>
    <col min="7" max="7" width="9.85546875" style="1" bestFit="1" customWidth="1"/>
    <col min="8" max="8" width="5.42578125" style="1" customWidth="1"/>
    <col min="9" max="16384" width="5.42578125" style="1"/>
  </cols>
  <sheetData>
    <row r="1" spans="1:11" s="233" customFormat="1" ht="17.100000000000001" customHeight="1" thickBot="1" x14ac:dyDescent="0.3">
      <c r="A1" s="235" t="s">
        <v>12</v>
      </c>
      <c r="B1" s="235"/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200</v>
      </c>
      <c r="B3" s="298"/>
      <c r="C3" s="298"/>
      <c r="D3" s="298"/>
      <c r="E3" s="298"/>
      <c r="F3" s="298"/>
    </row>
    <row r="4" spans="1:11" ht="17.100000000000001" customHeight="1" thickBot="1" x14ac:dyDescent="0.3">
      <c r="A4" s="173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ht="15.95" customHeight="1" x14ac:dyDescent="0.25">
      <c r="A6" s="174" t="s">
        <v>20</v>
      </c>
      <c r="B6" s="307" t="s">
        <v>167</v>
      </c>
      <c r="C6" s="307"/>
      <c r="D6" s="124" t="s">
        <v>22</v>
      </c>
      <c r="E6" s="272" t="s">
        <v>184</v>
      </c>
      <c r="F6" s="272"/>
    </row>
    <row r="7" spans="1:11" ht="14.85" customHeight="1" x14ac:dyDescent="0.25">
      <c r="A7" s="53" t="s">
        <v>24</v>
      </c>
      <c r="B7" s="308" t="s">
        <v>199</v>
      </c>
      <c r="C7" s="308"/>
      <c r="D7" s="124" t="s">
        <v>26</v>
      </c>
      <c r="E7" s="272" t="s">
        <v>185</v>
      </c>
      <c r="F7" s="272"/>
    </row>
    <row r="8" spans="1:11" ht="14.85" customHeight="1" x14ac:dyDescent="0.25">
      <c r="A8" s="175" t="s">
        <v>28</v>
      </c>
      <c r="B8" s="272" t="s">
        <v>171</v>
      </c>
      <c r="C8" s="272"/>
      <c r="D8" s="124" t="s">
        <v>30</v>
      </c>
      <c r="E8" s="308" t="s">
        <v>172</v>
      </c>
      <c r="F8" s="308"/>
    </row>
    <row r="9" spans="1:11" ht="15.95" customHeight="1" thickBot="1" x14ac:dyDescent="0.3">
      <c r="A9" s="175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ht="15.95" customHeight="1" x14ac:dyDescent="0.25">
      <c r="A11" s="176" t="s">
        <v>35</v>
      </c>
      <c r="B11" s="177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ht="15.95" customHeight="1" x14ac:dyDescent="0.25">
      <c r="A12" s="12" t="s">
        <v>37</v>
      </c>
      <c r="B12" s="178">
        <v>118896</v>
      </c>
      <c r="C12" s="8" t="s">
        <v>38</v>
      </c>
      <c r="D12" s="55">
        <v>118596</v>
      </c>
      <c r="E12" s="9" t="s">
        <v>39</v>
      </c>
      <c r="F12" s="55">
        <v>118296</v>
      </c>
      <c r="G12" s="35"/>
      <c r="H12" s="35"/>
      <c r="I12" s="35"/>
      <c r="J12" s="35"/>
      <c r="K12" s="35"/>
    </row>
    <row r="13" spans="1:11" ht="15.95" customHeight="1" x14ac:dyDescent="0.25">
      <c r="A13" s="12" t="s">
        <v>40</v>
      </c>
      <c r="B13" s="178">
        <v>118896</v>
      </c>
      <c r="C13" s="8" t="s">
        <v>41</v>
      </c>
      <c r="D13" s="55">
        <v>118596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178">
        <v>118896</v>
      </c>
      <c r="C14" s="8" t="s">
        <v>43</v>
      </c>
      <c r="D14" s="55">
        <v>118596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309" t="s">
        <v>45</v>
      </c>
      <c r="B16" s="30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309" t="s">
        <v>48</v>
      </c>
      <c r="B18" s="30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.75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9.1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>
        <v>40233</v>
      </c>
      <c r="D45" s="59">
        <v>63.75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310" t="s">
        <v>149</v>
      </c>
      <c r="B75" s="310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140" priority="13" operator="containsText" text="&quot;">
      <formula>NOT(ISERROR(SEARCH("""",A19)))</formula>
    </cfRule>
  </conditionalFormatting>
  <conditionalFormatting sqref="A40:A60">
    <cfRule type="containsText" dxfId="139" priority="2" operator="containsText" text="&quot;">
      <formula>NOT(ISERROR(SEARCH("""",A40)))</formula>
    </cfRule>
  </conditionalFormatting>
  <conditionalFormatting sqref="A8:C9">
    <cfRule type="containsText" dxfId="138" priority="23" operator="containsText" text="&quot;">
      <formula>NOT(ISERROR(SEARCH("""",A8)))</formula>
    </cfRule>
  </conditionalFormatting>
  <conditionalFormatting sqref="A3:F3">
    <cfRule type="containsText" dxfId="137" priority="26" operator="containsText" text="&quot;">
      <formula>NOT(ISERROR(SEARCH("""",A3)))</formula>
    </cfRule>
  </conditionalFormatting>
  <conditionalFormatting sqref="B12:B14">
    <cfRule type="containsText" dxfId="136" priority="18" operator="containsText" text="&quot;">
      <formula>NOT(ISERROR(SEARCH("""",B12)))</formula>
    </cfRule>
  </conditionalFormatting>
  <conditionalFormatting sqref="B6:C7">
    <cfRule type="containsText" dxfId="135" priority="22" operator="containsText" text="&quot;">
      <formula>NOT(ISERROR(SEARCH("""",B6)))</formula>
    </cfRule>
  </conditionalFormatting>
  <conditionalFormatting sqref="C19:D60">
    <cfRule type="containsText" dxfId="134" priority="1" operator="containsText" text="&quot;">
      <formula>NOT(ISERROR(SEARCH("""",C19)))</formula>
    </cfRule>
  </conditionalFormatting>
  <conditionalFormatting sqref="D12:D14">
    <cfRule type="containsText" dxfId="133" priority="17" operator="containsText" text="&quot;">
      <formula>NOT(ISERROR(SEARCH("""",D12)))</formula>
    </cfRule>
  </conditionalFormatting>
  <conditionalFormatting sqref="D6:F8">
    <cfRule type="containsText" dxfId="132" priority="21" operator="containsText" text="&quot;">
      <formula>NOT(ISERROR(SEARCH("""",D6)))</formula>
    </cfRule>
  </conditionalFormatting>
  <conditionalFormatting sqref="E9:F9">
    <cfRule type="containsText" dxfId="131" priority="65" operator="containsText" text="&quot;">
      <formula>NOT(ISERROR(SEARCH("""",E9)))</formula>
    </cfRule>
  </conditionalFormatting>
  <conditionalFormatting sqref="F12">
    <cfRule type="containsText" dxfId="130" priority="14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0E00-000000000000}">
      <formula1>"Yes, No"</formula1>
    </dataValidation>
    <dataValidation allowBlank="1" showInputMessage="1" showErrorMessage="1" error="Only one vehicle configuration may be used on each spreadsheet." sqref="E7:E9 E14" xr:uid="{00000000-0002-0000-0E00-000001000000}"/>
    <dataValidation allowBlank="1" showInputMessage="1" showErrorMessage="1" error="Only Yes or No may be entered." sqref="E68" xr:uid="{00000000-0002-0000-0E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78"/>
  <sheetViews>
    <sheetView view="pageLayout" topLeftCell="A52" zoomScale="80" zoomScaleNormal="100" zoomScaleSheetLayoutView="100" zoomScalePageLayoutView="80" workbookViewId="0">
      <selection activeCell="O27" sqref="O27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201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167</v>
      </c>
      <c r="C6" s="272"/>
      <c r="D6" s="124" t="s">
        <v>22</v>
      </c>
      <c r="E6" s="272" t="s">
        <v>187</v>
      </c>
      <c r="F6" s="272"/>
    </row>
    <row r="7" spans="1:11" ht="14.85" customHeight="1" x14ac:dyDescent="0.25">
      <c r="A7" s="53" t="s">
        <v>24</v>
      </c>
      <c r="B7" s="308" t="s">
        <v>199</v>
      </c>
      <c r="C7" s="308"/>
      <c r="D7" s="124" t="s">
        <v>26</v>
      </c>
      <c r="E7" s="308" t="s">
        <v>170</v>
      </c>
      <c r="F7" s="308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308" t="s">
        <v>172</v>
      </c>
      <c r="F8" s="308"/>
    </row>
    <row r="9" spans="1:11" ht="15.95" customHeight="1" thickBot="1" x14ac:dyDescent="0.3">
      <c r="A9" s="54" t="s">
        <v>32</v>
      </c>
      <c r="B9" s="308" t="s">
        <v>157</v>
      </c>
      <c r="C9" s="308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124991</v>
      </c>
      <c r="C12" s="8" t="s">
        <v>38</v>
      </c>
      <c r="D12" s="55">
        <v>124691</v>
      </c>
      <c r="E12" s="9" t="s">
        <v>39</v>
      </c>
      <c r="F12" s="55">
        <v>124391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124991</v>
      </c>
      <c r="C13" s="8" t="s">
        <v>41</v>
      </c>
      <c r="D13" s="55">
        <v>124691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124991</v>
      </c>
      <c r="C14" s="8" t="s">
        <v>43</v>
      </c>
      <c r="D14" s="55">
        <v>124691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s="67" customFormat="1" ht="12.95" customHeight="1" x14ac:dyDescent="0.2">
      <c r="A18" s="302" t="s">
        <v>48</v>
      </c>
      <c r="B18" s="302"/>
      <c r="C18" s="69" t="s">
        <v>49</v>
      </c>
      <c r="D18" s="69" t="s">
        <v>50</v>
      </c>
      <c r="E18" s="69" t="s">
        <v>51</v>
      </c>
      <c r="F18" s="168" t="s">
        <v>52</v>
      </c>
      <c r="G18" s="169"/>
      <c r="H18" s="169"/>
      <c r="I18" s="169"/>
      <c r="J18" s="169"/>
      <c r="K18" s="169"/>
    </row>
    <row r="19" spans="1:11" s="67" customFormat="1" ht="12.95" customHeight="1" x14ac:dyDescent="0.2">
      <c r="A19" s="255" t="s">
        <v>53</v>
      </c>
      <c r="B19" s="255"/>
      <c r="C19" s="42">
        <v>40071</v>
      </c>
      <c r="D19" s="43">
        <v>1169.58</v>
      </c>
      <c r="E19" s="70"/>
      <c r="F19" s="150">
        <f t="shared" ref="F19:F60" si="0">IF(E19="Yes",$D19,0)</f>
        <v>0</v>
      </c>
      <c r="G19" s="169"/>
      <c r="H19" s="169"/>
      <c r="I19" s="169"/>
      <c r="J19" s="169"/>
      <c r="K19" s="169"/>
    </row>
    <row r="20" spans="1:11" s="67" customFormat="1" ht="12.95" customHeight="1" x14ac:dyDescent="0.2">
      <c r="A20" s="255" t="s">
        <v>55</v>
      </c>
      <c r="B20" s="255"/>
      <c r="C20" s="42">
        <v>40005</v>
      </c>
      <c r="D20" s="43">
        <v>1343.89</v>
      </c>
      <c r="E20" s="70"/>
      <c r="F20" s="150">
        <f t="shared" si="0"/>
        <v>0</v>
      </c>
      <c r="G20" s="169"/>
      <c r="H20" s="169"/>
      <c r="I20" s="169"/>
      <c r="J20" s="169"/>
      <c r="K20" s="169"/>
    </row>
    <row r="21" spans="1:11" s="67" customFormat="1" ht="12.95" customHeight="1" x14ac:dyDescent="0.2">
      <c r="A21" s="255" t="s">
        <v>56</v>
      </c>
      <c r="B21" s="255"/>
      <c r="C21" s="42">
        <v>2330</v>
      </c>
      <c r="D21" s="43">
        <v>306.29000000000002</v>
      </c>
      <c r="E21" s="70"/>
      <c r="F21" s="150">
        <f t="shared" si="0"/>
        <v>0</v>
      </c>
      <c r="G21" s="169"/>
      <c r="H21" s="169"/>
      <c r="I21" s="169"/>
      <c r="J21" s="169"/>
      <c r="K21" s="169"/>
    </row>
    <row r="22" spans="1:11" s="67" customFormat="1" ht="12.95" customHeight="1" x14ac:dyDescent="0.2">
      <c r="A22" s="255" t="s">
        <v>59</v>
      </c>
      <c r="B22" s="255"/>
      <c r="C22" s="42">
        <v>31202</v>
      </c>
      <c r="D22" s="43">
        <v>551</v>
      </c>
      <c r="E22" s="70"/>
      <c r="F22" s="150">
        <f t="shared" si="0"/>
        <v>0</v>
      </c>
      <c r="G22" s="169"/>
      <c r="H22" s="169"/>
      <c r="I22" s="169"/>
      <c r="J22" s="169"/>
      <c r="K22" s="169"/>
    </row>
    <row r="23" spans="1:11" s="67" customFormat="1" ht="12.95" customHeight="1" x14ac:dyDescent="0.2">
      <c r="A23" s="255" t="s">
        <v>61</v>
      </c>
      <c r="B23" s="255"/>
      <c r="C23" s="42">
        <v>30978</v>
      </c>
      <c r="D23" s="43">
        <v>375.04</v>
      </c>
      <c r="E23" s="70"/>
      <c r="F23" s="150">
        <f t="shared" si="0"/>
        <v>0</v>
      </c>
      <c r="G23" s="169"/>
      <c r="H23" s="169"/>
      <c r="I23" s="169"/>
      <c r="J23" s="169"/>
      <c r="K23" s="169"/>
    </row>
    <row r="24" spans="1:11" s="67" customFormat="1" ht="14.25" customHeight="1" x14ac:dyDescent="0.2">
      <c r="A24" s="255" t="s">
        <v>63</v>
      </c>
      <c r="B24" s="255"/>
      <c r="C24" s="42">
        <v>30978</v>
      </c>
      <c r="D24" s="43">
        <v>12.5</v>
      </c>
      <c r="E24" s="70"/>
      <c r="F24" s="150">
        <f t="shared" si="0"/>
        <v>0</v>
      </c>
      <c r="G24" s="169"/>
      <c r="H24" s="169"/>
      <c r="I24" s="169"/>
      <c r="J24" s="169"/>
      <c r="K24" s="169"/>
    </row>
    <row r="25" spans="1:11" s="67" customFormat="1" ht="12.95" customHeight="1" x14ac:dyDescent="0.2">
      <c r="A25" s="255" t="s">
        <v>158</v>
      </c>
      <c r="B25" s="255"/>
      <c r="C25" s="42">
        <v>30260</v>
      </c>
      <c r="D25" s="43">
        <v>797.58</v>
      </c>
      <c r="E25" s="70"/>
      <c r="F25" s="150">
        <f t="shared" si="0"/>
        <v>0</v>
      </c>
      <c r="G25" s="169"/>
      <c r="H25" s="169"/>
      <c r="I25" s="169"/>
      <c r="J25" s="169"/>
      <c r="K25" s="169"/>
    </row>
    <row r="26" spans="1:11" s="67" customFormat="1" ht="12.95" customHeight="1" x14ac:dyDescent="0.2">
      <c r="A26" s="255" t="s">
        <v>67</v>
      </c>
      <c r="B26" s="255"/>
      <c r="C26" s="42">
        <v>989</v>
      </c>
      <c r="D26" s="43">
        <v>693.82</v>
      </c>
      <c r="E26" s="70"/>
      <c r="F26" s="150">
        <f t="shared" si="0"/>
        <v>0</v>
      </c>
      <c r="G26" s="169"/>
      <c r="H26" s="169"/>
      <c r="I26" s="169"/>
      <c r="J26" s="169"/>
      <c r="K26" s="169"/>
    </row>
    <row r="27" spans="1:11" s="67" customFormat="1" ht="24.95" customHeight="1" x14ac:dyDescent="0.2">
      <c r="A27" s="255" t="s">
        <v>69</v>
      </c>
      <c r="B27" s="255"/>
      <c r="C27" s="42">
        <v>219</v>
      </c>
      <c r="D27" s="43">
        <v>571.33000000000004</v>
      </c>
      <c r="E27" s="70"/>
      <c r="F27" s="150">
        <f t="shared" si="0"/>
        <v>0</v>
      </c>
      <c r="G27" s="169"/>
      <c r="H27" s="169"/>
      <c r="I27" s="169"/>
      <c r="J27" s="169"/>
      <c r="K27" s="169"/>
    </row>
    <row r="28" spans="1:11" s="67" customFormat="1" ht="12.95" customHeight="1" x14ac:dyDescent="0.2">
      <c r="A28" s="255" t="s">
        <v>71</v>
      </c>
      <c r="B28" s="255"/>
      <c r="C28" s="42">
        <v>30244</v>
      </c>
      <c r="D28" s="43">
        <v>273.79000000000002</v>
      </c>
      <c r="E28" s="70"/>
      <c r="F28" s="150">
        <f t="shared" si="0"/>
        <v>0</v>
      </c>
      <c r="G28" s="169"/>
      <c r="H28" s="169"/>
      <c r="I28" s="169"/>
      <c r="J28" s="169"/>
      <c r="K28" s="169"/>
    </row>
    <row r="29" spans="1:11" s="67" customFormat="1" ht="12.95" customHeight="1" x14ac:dyDescent="0.2">
      <c r="A29" s="255" t="s">
        <v>73</v>
      </c>
      <c r="B29" s="255"/>
      <c r="C29" s="42">
        <v>30797</v>
      </c>
      <c r="D29" s="43">
        <v>122.52</v>
      </c>
      <c r="E29" s="70"/>
      <c r="F29" s="150">
        <f t="shared" si="0"/>
        <v>0</v>
      </c>
      <c r="G29" s="169"/>
      <c r="H29" s="169"/>
      <c r="I29" s="169"/>
      <c r="J29" s="169"/>
      <c r="K29" s="169"/>
    </row>
    <row r="30" spans="1:11" s="67" customFormat="1" ht="12.95" customHeight="1" x14ac:dyDescent="0.2">
      <c r="A30" s="255" t="s">
        <v>74</v>
      </c>
      <c r="B30" s="255"/>
      <c r="C30" s="42">
        <v>30060</v>
      </c>
      <c r="D30" s="43">
        <v>968.22</v>
      </c>
      <c r="E30" s="70"/>
      <c r="F30" s="150">
        <f t="shared" si="0"/>
        <v>0</v>
      </c>
      <c r="G30" s="169"/>
      <c r="H30" s="169"/>
      <c r="I30" s="169"/>
      <c r="J30" s="169"/>
      <c r="K30" s="169"/>
    </row>
    <row r="31" spans="1:11" s="67" customFormat="1" ht="12.95" customHeight="1" x14ac:dyDescent="0.2">
      <c r="A31" s="255" t="s">
        <v>76</v>
      </c>
      <c r="B31" s="255"/>
      <c r="C31" s="42">
        <v>40142</v>
      </c>
      <c r="D31" s="43">
        <v>293.77999999999997</v>
      </c>
      <c r="E31" s="70"/>
      <c r="F31" s="150">
        <f t="shared" si="0"/>
        <v>0</v>
      </c>
      <c r="G31" s="169"/>
      <c r="H31" s="169"/>
      <c r="I31" s="169"/>
      <c r="J31" s="169"/>
      <c r="K31" s="169"/>
    </row>
    <row r="32" spans="1:11" s="67" customFormat="1" ht="12.95" customHeight="1" x14ac:dyDescent="0.2">
      <c r="A32" s="255" t="s">
        <v>78</v>
      </c>
      <c r="B32" s="255"/>
      <c r="C32" s="42">
        <v>40350</v>
      </c>
      <c r="D32" s="43">
        <v>568.80999999999995</v>
      </c>
      <c r="E32" s="70"/>
      <c r="F32" s="150">
        <f t="shared" si="0"/>
        <v>0</v>
      </c>
      <c r="G32" s="169"/>
      <c r="H32" s="169"/>
      <c r="I32" s="169"/>
      <c r="J32" s="169"/>
      <c r="K32" s="169"/>
    </row>
    <row r="33" spans="1:11" s="67" customFormat="1" ht="12.95" customHeight="1" x14ac:dyDescent="0.2">
      <c r="A33" s="256" t="s">
        <v>79</v>
      </c>
      <c r="B33" s="256"/>
      <c r="C33" s="42">
        <v>40050</v>
      </c>
      <c r="D33" s="43">
        <v>2487.71</v>
      </c>
      <c r="E33" s="70"/>
      <c r="F33" s="150">
        <f t="shared" si="0"/>
        <v>0</v>
      </c>
      <c r="G33" s="169"/>
      <c r="H33" s="169"/>
      <c r="I33" s="169"/>
      <c r="J33" s="169"/>
      <c r="K33" s="169"/>
    </row>
    <row r="34" spans="1:11" s="67" customFormat="1" ht="12.95" customHeight="1" x14ac:dyDescent="0.2">
      <c r="A34" s="256" t="s">
        <v>81</v>
      </c>
      <c r="B34" s="256"/>
      <c r="C34" s="42">
        <v>30192</v>
      </c>
      <c r="D34" s="43">
        <v>6683.13</v>
      </c>
      <c r="E34" s="70"/>
      <c r="F34" s="150">
        <f t="shared" si="0"/>
        <v>0</v>
      </c>
      <c r="G34" s="169"/>
      <c r="H34" s="169"/>
      <c r="I34" s="169"/>
      <c r="J34" s="169"/>
      <c r="K34" s="169"/>
    </row>
    <row r="35" spans="1:11" s="67" customFormat="1" ht="12.95" customHeight="1" x14ac:dyDescent="0.2">
      <c r="A35" s="256" t="s">
        <v>83</v>
      </c>
      <c r="B35" s="256"/>
      <c r="C35" s="42">
        <v>2841</v>
      </c>
      <c r="D35" s="43">
        <v>4625.45</v>
      </c>
      <c r="E35" s="70"/>
      <c r="F35" s="150">
        <f t="shared" si="0"/>
        <v>0</v>
      </c>
      <c r="G35" s="169"/>
      <c r="H35" s="169"/>
      <c r="I35" s="169"/>
      <c r="J35" s="169"/>
      <c r="K35" s="169"/>
    </row>
    <row r="36" spans="1:11" s="67" customFormat="1" ht="12.95" customHeight="1" x14ac:dyDescent="0.2">
      <c r="A36" s="256" t="s">
        <v>85</v>
      </c>
      <c r="B36" s="256"/>
      <c r="C36" s="42" t="s">
        <v>174</v>
      </c>
      <c r="D36" s="43">
        <v>9250.9</v>
      </c>
      <c r="E36" s="70"/>
      <c r="F36" s="150">
        <f t="shared" si="0"/>
        <v>0</v>
      </c>
      <c r="G36" s="169"/>
      <c r="H36" s="169"/>
      <c r="I36" s="169"/>
      <c r="J36" s="169"/>
      <c r="K36" s="169"/>
    </row>
    <row r="37" spans="1:11" s="67" customFormat="1" ht="12.95" customHeight="1" x14ac:dyDescent="0.2">
      <c r="A37" s="256" t="s">
        <v>160</v>
      </c>
      <c r="B37" s="256"/>
      <c r="C37" s="42" t="s">
        <v>175</v>
      </c>
      <c r="D37" s="43">
        <v>625.05999999999995</v>
      </c>
      <c r="E37" s="70"/>
      <c r="F37" s="150">
        <f t="shared" si="0"/>
        <v>0</v>
      </c>
      <c r="G37" s="169"/>
      <c r="H37" s="169"/>
      <c r="I37" s="169"/>
      <c r="J37" s="169"/>
      <c r="K37" s="169"/>
    </row>
    <row r="38" spans="1:11" s="67" customFormat="1" ht="12.95" customHeight="1" x14ac:dyDescent="0.2">
      <c r="A38" s="256" t="s">
        <v>161</v>
      </c>
      <c r="B38" s="256"/>
      <c r="C38" s="42" t="s">
        <v>176</v>
      </c>
      <c r="D38" s="43">
        <v>625.05999999999995</v>
      </c>
      <c r="E38" s="70"/>
      <c r="F38" s="150">
        <f t="shared" si="0"/>
        <v>0</v>
      </c>
      <c r="G38" s="169"/>
      <c r="H38" s="169"/>
      <c r="I38" s="169"/>
      <c r="J38" s="169"/>
      <c r="K38" s="169"/>
    </row>
    <row r="39" spans="1:11" s="71" customFormat="1" ht="12.95" customHeight="1" x14ac:dyDescent="0.2">
      <c r="A39" s="256" t="s">
        <v>162</v>
      </c>
      <c r="B39" s="256"/>
      <c r="C39" s="42" t="s">
        <v>177</v>
      </c>
      <c r="D39" s="43">
        <v>625.05999999999995</v>
      </c>
      <c r="E39" s="70"/>
      <c r="F39" s="151">
        <f t="shared" si="0"/>
        <v>0</v>
      </c>
      <c r="G39" s="169"/>
      <c r="H39" s="169"/>
      <c r="I39" s="169"/>
      <c r="J39" s="169"/>
      <c r="K39" s="169"/>
    </row>
    <row r="40" spans="1:11" s="67" customFormat="1" ht="28.35" customHeight="1" x14ac:dyDescent="0.2">
      <c r="A40" s="255" t="s">
        <v>93</v>
      </c>
      <c r="B40" s="255"/>
      <c r="C40" s="42">
        <v>30116</v>
      </c>
      <c r="D40" s="43">
        <v>681.69</v>
      </c>
      <c r="E40" s="70"/>
      <c r="F40" s="150">
        <f t="shared" si="0"/>
        <v>0</v>
      </c>
      <c r="G40" s="169"/>
      <c r="H40" s="169"/>
      <c r="I40" s="169"/>
      <c r="J40" s="169"/>
      <c r="K40" s="169"/>
    </row>
    <row r="41" spans="1:11" s="67" customFormat="1" ht="12.95" customHeight="1" x14ac:dyDescent="0.2">
      <c r="A41" s="255" t="s">
        <v>95</v>
      </c>
      <c r="B41" s="255"/>
      <c r="C41" s="42">
        <v>30293</v>
      </c>
      <c r="D41" s="43">
        <v>212.52</v>
      </c>
      <c r="E41" s="70"/>
      <c r="F41" s="150">
        <f t="shared" si="0"/>
        <v>0</v>
      </c>
      <c r="G41" s="169"/>
      <c r="H41" s="169"/>
      <c r="I41" s="169"/>
      <c r="J41" s="169"/>
      <c r="K41" s="169"/>
    </row>
    <row r="42" spans="1:11" s="67" customFormat="1" ht="27.6" customHeight="1" x14ac:dyDescent="0.2">
      <c r="A42" s="255" t="s">
        <v>97</v>
      </c>
      <c r="B42" s="255"/>
      <c r="C42" s="42">
        <v>30200</v>
      </c>
      <c r="D42" s="43">
        <v>637.57000000000005</v>
      </c>
      <c r="E42" s="70"/>
      <c r="F42" s="150">
        <f t="shared" si="0"/>
        <v>0</v>
      </c>
      <c r="G42" s="169"/>
      <c r="H42" s="169"/>
      <c r="I42" s="169"/>
      <c r="J42" s="169"/>
      <c r="K42" s="169"/>
    </row>
    <row r="43" spans="1:11" s="67" customFormat="1" ht="12.95" customHeight="1" x14ac:dyDescent="0.2">
      <c r="A43" s="255" t="s">
        <v>99</v>
      </c>
      <c r="B43" s="255"/>
      <c r="C43" s="42">
        <v>288</v>
      </c>
      <c r="D43" s="43">
        <v>66.260000000000005</v>
      </c>
      <c r="E43" s="70"/>
      <c r="F43" s="150">
        <f t="shared" si="0"/>
        <v>0</v>
      </c>
      <c r="G43" s="169"/>
      <c r="H43" s="169"/>
      <c r="I43" s="169"/>
      <c r="J43" s="169"/>
      <c r="K43" s="169"/>
    </row>
    <row r="44" spans="1:11" s="67" customFormat="1" ht="12.95" customHeight="1" x14ac:dyDescent="0.2">
      <c r="A44" s="191" t="s">
        <v>101</v>
      </c>
      <c r="B44" s="191"/>
      <c r="C44" s="42">
        <v>40142</v>
      </c>
      <c r="D44" s="43">
        <v>200.02</v>
      </c>
      <c r="E44" s="170"/>
      <c r="F44" s="150">
        <f t="shared" si="0"/>
        <v>0</v>
      </c>
      <c r="G44" s="169"/>
      <c r="H44" s="169"/>
      <c r="I44" s="169"/>
      <c r="J44" s="169"/>
      <c r="K44" s="169"/>
    </row>
    <row r="45" spans="1:11" s="67" customFormat="1" ht="12.95" customHeight="1" x14ac:dyDescent="0.2">
      <c r="A45" s="275" t="s">
        <v>102</v>
      </c>
      <c r="B45" s="275"/>
      <c r="C45" s="58" t="s">
        <v>54</v>
      </c>
      <c r="D45" s="58" t="s">
        <v>54</v>
      </c>
      <c r="E45" s="170"/>
      <c r="F45" s="150">
        <f t="shared" si="0"/>
        <v>0</v>
      </c>
      <c r="G45" s="169"/>
      <c r="H45" s="169"/>
      <c r="I45" s="169"/>
      <c r="J45" s="169"/>
      <c r="K45" s="169"/>
    </row>
    <row r="46" spans="1:11" s="67" customFormat="1" ht="12.95" customHeight="1" x14ac:dyDescent="0.2">
      <c r="A46" s="191" t="s">
        <v>141</v>
      </c>
      <c r="B46" s="191"/>
      <c r="C46" s="42">
        <v>30313</v>
      </c>
      <c r="D46" s="43">
        <v>260</v>
      </c>
      <c r="E46" s="170"/>
      <c r="F46" s="150">
        <f t="shared" si="0"/>
        <v>0</v>
      </c>
      <c r="G46" s="169"/>
      <c r="H46" s="169"/>
      <c r="I46" s="169"/>
      <c r="J46" s="169"/>
      <c r="K46" s="169"/>
    </row>
    <row r="47" spans="1:11" s="67" customFormat="1" ht="12.95" customHeight="1" x14ac:dyDescent="0.2">
      <c r="A47" s="191" t="s">
        <v>105</v>
      </c>
      <c r="B47" s="191"/>
      <c r="C47" s="42">
        <v>3110</v>
      </c>
      <c r="D47" s="43">
        <v>48.76</v>
      </c>
      <c r="E47" s="170"/>
      <c r="F47" s="150">
        <f t="shared" si="0"/>
        <v>0</v>
      </c>
      <c r="G47" s="169"/>
      <c r="H47" s="169"/>
      <c r="I47" s="169"/>
      <c r="J47" s="169"/>
      <c r="K47" s="169"/>
    </row>
    <row r="48" spans="1:11" s="67" customFormat="1" ht="12.95" customHeight="1" x14ac:dyDescent="0.2">
      <c r="A48" s="191" t="s">
        <v>106</v>
      </c>
      <c r="B48" s="191"/>
      <c r="C48" s="42" t="s">
        <v>178</v>
      </c>
      <c r="D48" s="43" t="s">
        <v>178</v>
      </c>
      <c r="E48" s="170"/>
      <c r="F48" s="150">
        <f t="shared" si="0"/>
        <v>0</v>
      </c>
      <c r="G48" s="169"/>
      <c r="H48" s="169"/>
      <c r="I48" s="169"/>
      <c r="J48" s="169"/>
      <c r="K48" s="169"/>
    </row>
    <row r="49" spans="1:11" s="67" customFormat="1" ht="12.95" customHeight="1" x14ac:dyDescent="0.2">
      <c r="A49" s="191" t="s">
        <v>108</v>
      </c>
      <c r="B49" s="191"/>
      <c r="C49" s="42" t="s">
        <v>178</v>
      </c>
      <c r="D49" s="43" t="s">
        <v>178</v>
      </c>
      <c r="E49" s="170"/>
      <c r="F49" s="150">
        <f t="shared" si="0"/>
        <v>0</v>
      </c>
      <c r="G49" s="169"/>
      <c r="H49" s="169"/>
      <c r="I49" s="169"/>
      <c r="J49" s="169"/>
      <c r="K49" s="169"/>
    </row>
    <row r="50" spans="1:11" s="67" customFormat="1" ht="12.95" customHeight="1" x14ac:dyDescent="0.2">
      <c r="A50" s="191" t="s">
        <v>110</v>
      </c>
      <c r="B50" s="191"/>
      <c r="C50" s="42">
        <v>30796</v>
      </c>
      <c r="D50" s="43">
        <v>468.8</v>
      </c>
      <c r="E50" s="170"/>
      <c r="F50" s="150">
        <f t="shared" si="0"/>
        <v>0</v>
      </c>
      <c r="G50" s="169"/>
      <c r="H50" s="169"/>
      <c r="I50" s="169"/>
      <c r="J50" s="169"/>
      <c r="K50" s="169"/>
    </row>
    <row r="51" spans="1:11" s="67" customFormat="1" ht="12.95" customHeight="1" x14ac:dyDescent="0.2">
      <c r="A51" s="191" t="s">
        <v>111</v>
      </c>
      <c r="B51" s="191"/>
      <c r="C51" s="42">
        <v>40081</v>
      </c>
      <c r="D51" s="43">
        <v>306.20999999999998</v>
      </c>
      <c r="E51" s="170"/>
      <c r="F51" s="150">
        <f t="shared" si="0"/>
        <v>0</v>
      </c>
      <c r="G51" s="169"/>
      <c r="H51" s="169"/>
      <c r="I51" s="169"/>
      <c r="J51" s="169"/>
      <c r="K51" s="169"/>
    </row>
    <row r="52" spans="1:11" s="67" customFormat="1" ht="12.95" customHeight="1" x14ac:dyDescent="0.2">
      <c r="A52" s="191" t="s">
        <v>112</v>
      </c>
      <c r="B52" s="191"/>
      <c r="C52" s="42">
        <v>40097</v>
      </c>
      <c r="D52" s="43">
        <v>414.25</v>
      </c>
      <c r="E52" s="170"/>
      <c r="F52" s="150">
        <f t="shared" si="0"/>
        <v>0</v>
      </c>
      <c r="G52" s="169"/>
      <c r="H52" s="169"/>
      <c r="I52" s="169"/>
      <c r="J52" s="169"/>
      <c r="K52" s="169"/>
    </row>
    <row r="53" spans="1:11" s="67" customFormat="1" ht="12.95" customHeight="1" x14ac:dyDescent="0.2">
      <c r="A53" s="191" t="s">
        <v>114</v>
      </c>
      <c r="B53" s="191"/>
      <c r="C53" s="42">
        <v>30185</v>
      </c>
      <c r="D53" s="43">
        <v>162.51</v>
      </c>
      <c r="E53" s="170"/>
      <c r="F53" s="150">
        <f t="shared" si="0"/>
        <v>0</v>
      </c>
      <c r="G53" s="169"/>
      <c r="H53" s="169"/>
      <c r="I53" s="169"/>
      <c r="J53" s="169"/>
      <c r="K53" s="169"/>
    </row>
    <row r="54" spans="1:11" s="67" customFormat="1" ht="12.95" customHeight="1" x14ac:dyDescent="0.2">
      <c r="A54" s="191" t="s">
        <v>116</v>
      </c>
      <c r="B54" s="191"/>
      <c r="C54" s="42" t="s">
        <v>178</v>
      </c>
      <c r="D54" s="43" t="s">
        <v>178</v>
      </c>
      <c r="E54" s="170"/>
      <c r="F54" s="150">
        <f t="shared" si="0"/>
        <v>0</v>
      </c>
      <c r="G54" s="169"/>
      <c r="H54" s="169"/>
      <c r="I54" s="169"/>
      <c r="J54" s="169"/>
      <c r="K54" s="169"/>
    </row>
    <row r="55" spans="1:11" s="67" customFormat="1" ht="12.95" customHeight="1" x14ac:dyDescent="0.2">
      <c r="A55" s="191" t="s">
        <v>142</v>
      </c>
      <c r="B55" s="191"/>
      <c r="C55" s="42" t="s">
        <v>178</v>
      </c>
      <c r="D55" s="43" t="s">
        <v>178</v>
      </c>
      <c r="E55" s="170"/>
      <c r="F55" s="150">
        <f t="shared" si="0"/>
        <v>0</v>
      </c>
      <c r="G55" s="169"/>
      <c r="H55" s="169"/>
      <c r="I55" s="169"/>
      <c r="J55" s="169"/>
      <c r="K55" s="169"/>
    </row>
    <row r="56" spans="1:11" s="67" customFormat="1" ht="12.95" customHeight="1" x14ac:dyDescent="0.2">
      <c r="A56" s="191" t="s">
        <v>120</v>
      </c>
      <c r="B56" s="191"/>
      <c r="C56" s="42">
        <v>40099</v>
      </c>
      <c r="D56" s="43">
        <v>1250.1199999999999</v>
      </c>
      <c r="E56" s="170"/>
      <c r="F56" s="150">
        <f t="shared" si="0"/>
        <v>0</v>
      </c>
      <c r="G56" s="169"/>
      <c r="H56" s="169"/>
      <c r="I56" s="169"/>
      <c r="J56" s="169"/>
      <c r="K56" s="169"/>
    </row>
    <row r="57" spans="1:11" s="67" customFormat="1" ht="12.95" customHeight="1" x14ac:dyDescent="0.2">
      <c r="A57" s="191" t="s">
        <v>121</v>
      </c>
      <c r="B57" s="191"/>
      <c r="C57" s="42">
        <v>30905</v>
      </c>
      <c r="D57" s="43">
        <v>53.75</v>
      </c>
      <c r="E57" s="170"/>
      <c r="F57" s="150">
        <f t="shared" si="0"/>
        <v>0</v>
      </c>
      <c r="G57" s="169"/>
      <c r="H57" s="169"/>
      <c r="I57" s="169"/>
      <c r="J57" s="169"/>
      <c r="K57" s="169"/>
    </row>
    <row r="58" spans="1:11" s="67" customFormat="1" ht="12.95" customHeight="1" x14ac:dyDescent="0.2">
      <c r="A58" s="191" t="s">
        <v>122</v>
      </c>
      <c r="B58" s="191"/>
      <c r="C58" s="42" t="s">
        <v>179</v>
      </c>
      <c r="D58" s="43">
        <v>985</v>
      </c>
      <c r="E58" s="170"/>
      <c r="F58" s="150">
        <f t="shared" si="0"/>
        <v>0</v>
      </c>
      <c r="G58" s="169"/>
      <c r="H58" s="169"/>
      <c r="I58" s="169"/>
      <c r="J58" s="169"/>
      <c r="K58" s="169"/>
    </row>
    <row r="59" spans="1:11" s="67" customFormat="1" ht="12.95" customHeight="1" x14ac:dyDescent="0.2">
      <c r="A59" s="191" t="s">
        <v>164</v>
      </c>
      <c r="B59" s="191"/>
      <c r="C59" s="50" t="s">
        <v>180</v>
      </c>
      <c r="D59" s="57">
        <v>11657</v>
      </c>
      <c r="E59" s="170"/>
      <c r="F59" s="150">
        <f t="shared" si="0"/>
        <v>0</v>
      </c>
      <c r="G59" s="169"/>
      <c r="H59" s="169"/>
      <c r="I59" s="169"/>
      <c r="J59" s="169"/>
      <c r="K59" s="169"/>
    </row>
    <row r="60" spans="1:11" s="67" customFormat="1" ht="12.95" customHeight="1" x14ac:dyDescent="0.2">
      <c r="A60" s="191" t="s">
        <v>181</v>
      </c>
      <c r="B60" s="191"/>
      <c r="C60" s="42" t="s">
        <v>182</v>
      </c>
      <c r="D60" s="43">
        <v>14652</v>
      </c>
      <c r="E60" s="170"/>
      <c r="F60" s="150">
        <f t="shared" si="0"/>
        <v>0</v>
      </c>
      <c r="G60" s="169"/>
      <c r="H60" s="169"/>
      <c r="I60" s="169"/>
      <c r="J60" s="169"/>
      <c r="K60" s="169"/>
    </row>
    <row r="61" spans="1:11" s="67" customFormat="1" ht="14.1" customHeight="1" thickBot="1" x14ac:dyDescent="0.25">
      <c r="A61" s="303" t="s">
        <v>144</v>
      </c>
      <c r="B61" s="303"/>
      <c r="C61" s="303"/>
      <c r="D61" s="303"/>
      <c r="E61" s="72" t="s">
        <v>127</v>
      </c>
      <c r="F61" s="15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129" priority="13" operator="containsText" text="&quot;">
      <formula>NOT(ISERROR(SEARCH("""",A19)))</formula>
    </cfRule>
  </conditionalFormatting>
  <conditionalFormatting sqref="A40:A60">
    <cfRule type="containsText" dxfId="128" priority="2" operator="containsText" text="&quot;">
      <formula>NOT(ISERROR(SEARCH("""",A40)))</formula>
    </cfRule>
  </conditionalFormatting>
  <conditionalFormatting sqref="A8:C9">
    <cfRule type="containsText" dxfId="127" priority="22" operator="containsText" text="&quot;">
      <formula>NOT(ISERROR(SEARCH("""",A8)))</formula>
    </cfRule>
  </conditionalFormatting>
  <conditionalFormatting sqref="A3:F3">
    <cfRule type="containsText" dxfId="126" priority="25" operator="containsText" text="&quot;">
      <formula>NOT(ISERROR(SEARCH("""",A3)))</formula>
    </cfRule>
  </conditionalFormatting>
  <conditionalFormatting sqref="B12:B14">
    <cfRule type="containsText" dxfId="125" priority="18" operator="containsText" text="&quot;">
      <formula>NOT(ISERROR(SEARCH("""",B12)))</formula>
    </cfRule>
  </conditionalFormatting>
  <conditionalFormatting sqref="B6:C7">
    <cfRule type="containsText" dxfId="124" priority="24" operator="containsText" text="&quot;">
      <formula>NOT(ISERROR(SEARCH("""",B6)))</formula>
    </cfRule>
  </conditionalFormatting>
  <conditionalFormatting sqref="C19:D60">
    <cfRule type="containsText" dxfId="123" priority="1" operator="containsText" text="&quot;">
      <formula>NOT(ISERROR(SEARCH("""",C19)))</formula>
    </cfRule>
  </conditionalFormatting>
  <conditionalFormatting sqref="D12:D14">
    <cfRule type="containsText" dxfId="122" priority="15" operator="containsText" text="&quot;">
      <formula>NOT(ISERROR(SEARCH("""",D12)))</formula>
    </cfRule>
  </conditionalFormatting>
  <conditionalFormatting sqref="D6:F8">
    <cfRule type="containsText" dxfId="121" priority="21" operator="containsText" text="&quot;">
      <formula>NOT(ISERROR(SEARCH("""",D6)))</formula>
    </cfRule>
  </conditionalFormatting>
  <conditionalFormatting sqref="E9:F9">
    <cfRule type="containsText" dxfId="120" priority="64" operator="containsText" text="&quot;">
      <formula>NOT(ISERROR(SEARCH("""",E9)))</formula>
    </cfRule>
  </conditionalFormatting>
  <conditionalFormatting sqref="F12">
    <cfRule type="containsText" dxfId="119" priority="14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0F00-000000000000}"/>
    <dataValidation allowBlank="1" showInputMessage="1" showErrorMessage="1" error="Only one vehicle configuration may be used on each spreadsheet." sqref="E7:E9 E14" xr:uid="{00000000-0002-0000-0F00-000001000000}"/>
    <dataValidation type="list" allowBlank="1" showInputMessage="1" showErrorMessage="1" error="Only Yes or No may be entered." sqref="E19:E60" xr:uid="{00000000-0002-0000-0F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8"/>
  <sheetViews>
    <sheetView view="pageLayout" topLeftCell="A58" zoomScaleNormal="100" zoomScaleSheetLayoutView="100" workbookViewId="0">
      <selection activeCell="A2" sqref="A2:F2"/>
    </sheetView>
  </sheetViews>
  <sheetFormatPr defaultColWidth="7" defaultRowHeight="14.25" x14ac:dyDescent="0.2"/>
  <cols>
    <col min="1" max="5" width="19.42578125" style="38" customWidth="1"/>
    <col min="6" max="6" width="23.28515625" style="38" bestFit="1" customWidth="1"/>
    <col min="7" max="7" width="9.85546875" style="38" bestFit="1" customWidth="1"/>
    <col min="8" max="8" width="7" style="38" customWidth="1"/>
    <col min="9" max="9" width="9.85546875" style="38" bestFit="1" customWidth="1"/>
    <col min="10" max="10" width="7" style="38" customWidth="1"/>
    <col min="11" max="11" width="9.85546875" style="38" bestFit="1" customWidth="1"/>
    <col min="12" max="12" width="7" style="38" customWidth="1"/>
    <col min="13" max="16384" width="7" style="38"/>
  </cols>
  <sheetData>
    <row r="1" spans="1:11" s="234" customFormat="1" ht="15" customHeight="1" thickBot="1" x14ac:dyDescent="0.3">
      <c r="A1" s="234" t="s">
        <v>12</v>
      </c>
      <c r="F1" s="234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301" t="s">
        <v>202</v>
      </c>
      <c r="B3" s="301"/>
      <c r="C3" s="301"/>
      <c r="D3" s="301"/>
      <c r="E3" s="301"/>
      <c r="F3" s="301"/>
    </row>
    <row r="4" spans="1:11" ht="15" customHeight="1" thickBot="1" x14ac:dyDescent="0.3">
      <c r="A4" s="129" t="s">
        <v>16</v>
      </c>
      <c r="B4" s="277">
        <v>4400028978</v>
      </c>
      <c r="C4" s="277"/>
      <c r="D4" s="130" t="s">
        <v>17</v>
      </c>
      <c r="E4" s="278" t="s">
        <v>18</v>
      </c>
      <c r="F4" s="278"/>
    </row>
    <row r="5" spans="1:11" ht="21" customHeight="1" thickBot="1" x14ac:dyDescent="0.35">
      <c r="A5" s="279" t="s">
        <v>19</v>
      </c>
      <c r="B5" s="279"/>
      <c r="C5" s="279"/>
      <c r="D5" s="279"/>
      <c r="E5" s="279"/>
      <c r="F5" s="279"/>
    </row>
    <row r="6" spans="1:11" ht="15" x14ac:dyDescent="0.25">
      <c r="A6" s="131" t="s">
        <v>20</v>
      </c>
      <c r="B6" s="272" t="s">
        <v>167</v>
      </c>
      <c r="C6" s="272"/>
      <c r="D6" s="124" t="s">
        <v>22</v>
      </c>
      <c r="E6" s="272" t="s">
        <v>168</v>
      </c>
      <c r="F6" s="272"/>
    </row>
    <row r="7" spans="1:11" ht="14.85" customHeight="1" x14ac:dyDescent="0.25">
      <c r="A7" s="132" t="s">
        <v>24</v>
      </c>
      <c r="B7" s="272" t="s">
        <v>203</v>
      </c>
      <c r="C7" s="272"/>
      <c r="D7" s="124" t="s">
        <v>26</v>
      </c>
      <c r="E7" s="272" t="s">
        <v>170</v>
      </c>
      <c r="F7" s="272"/>
    </row>
    <row r="8" spans="1:11" ht="14.85" customHeight="1" x14ac:dyDescent="0.2">
      <c r="A8" s="54" t="s">
        <v>28</v>
      </c>
      <c r="B8" s="272" t="s">
        <v>171</v>
      </c>
      <c r="C8" s="272"/>
      <c r="D8" s="124" t="s">
        <v>30</v>
      </c>
      <c r="E8" s="272" t="s">
        <v>172</v>
      </c>
      <c r="F8" s="272"/>
    </row>
    <row r="9" spans="1:11" ht="15" customHeight="1" thickBot="1" x14ac:dyDescent="0.3">
      <c r="A9" s="54" t="s">
        <v>32</v>
      </c>
      <c r="B9" s="272" t="s">
        <v>157</v>
      </c>
      <c r="C9" s="272"/>
      <c r="D9" s="133"/>
      <c r="E9" s="273"/>
      <c r="F9" s="273"/>
    </row>
    <row r="10" spans="1:11" ht="21.75" customHeight="1" thickBot="1" x14ac:dyDescent="0.35">
      <c r="A10" s="279" t="s">
        <v>34</v>
      </c>
      <c r="B10" s="279"/>
      <c r="C10" s="279"/>
      <c r="D10" s="279"/>
      <c r="E10" s="279"/>
      <c r="F10" s="279"/>
    </row>
    <row r="11" spans="1:11" ht="15" x14ac:dyDescent="0.25">
      <c r="A11" s="134" t="s">
        <v>35</v>
      </c>
      <c r="B11" s="135" t="s">
        <v>36</v>
      </c>
      <c r="C11" s="135" t="s">
        <v>35</v>
      </c>
      <c r="D11" s="135" t="s">
        <v>36</v>
      </c>
      <c r="E11" s="135" t="s">
        <v>35</v>
      </c>
      <c r="F11" s="136" t="s">
        <v>36</v>
      </c>
    </row>
    <row r="12" spans="1:11" x14ac:dyDescent="0.2">
      <c r="A12" s="137" t="s">
        <v>37</v>
      </c>
      <c r="B12" s="43">
        <v>118082</v>
      </c>
      <c r="C12" s="80" t="s">
        <v>38</v>
      </c>
      <c r="D12" s="43">
        <v>117782</v>
      </c>
      <c r="E12" s="138" t="s">
        <v>39</v>
      </c>
      <c r="F12" s="43">
        <v>117482</v>
      </c>
      <c r="G12" s="62"/>
      <c r="H12" s="62"/>
      <c r="I12" s="62"/>
      <c r="J12" s="62"/>
      <c r="K12" s="62"/>
    </row>
    <row r="13" spans="1:11" x14ac:dyDescent="0.2">
      <c r="A13" s="137" t="s">
        <v>40</v>
      </c>
      <c r="B13" s="43">
        <v>118082</v>
      </c>
      <c r="C13" s="80" t="s">
        <v>41</v>
      </c>
      <c r="D13" s="43">
        <v>117782</v>
      </c>
      <c r="E13" s="139"/>
      <c r="F13" s="165"/>
      <c r="G13" s="62"/>
      <c r="H13" s="62"/>
      <c r="I13" s="62"/>
      <c r="J13" s="62"/>
      <c r="K13" s="62"/>
    </row>
    <row r="14" spans="1:11" ht="15.95" customHeight="1" thickBot="1" x14ac:dyDescent="0.25">
      <c r="A14" s="140" t="s">
        <v>42</v>
      </c>
      <c r="B14" s="43">
        <v>118082</v>
      </c>
      <c r="C14" s="80" t="s">
        <v>43</v>
      </c>
      <c r="D14" s="43">
        <v>117782</v>
      </c>
      <c r="E14" s="141"/>
      <c r="F14" s="166"/>
      <c r="G14" s="62"/>
      <c r="H14" s="62"/>
      <c r="I14" s="62"/>
      <c r="J14" s="62"/>
      <c r="K14" s="62"/>
    </row>
    <row r="15" spans="1:11" ht="18.75" customHeight="1" thickBot="1" x14ac:dyDescent="0.35">
      <c r="A15" s="279" t="s">
        <v>44</v>
      </c>
      <c r="B15" s="279"/>
      <c r="C15" s="279"/>
      <c r="D15" s="279"/>
      <c r="E15" s="279"/>
      <c r="F15" s="279"/>
      <c r="G15" s="62"/>
      <c r="H15" s="62"/>
      <c r="I15" s="62"/>
      <c r="J15" s="62"/>
      <c r="K15" s="62"/>
    </row>
    <row r="16" spans="1:11" ht="15" customHeight="1" thickBot="1" x14ac:dyDescent="0.3">
      <c r="A16" s="296" t="s">
        <v>45</v>
      </c>
      <c r="B16" s="296"/>
      <c r="C16" s="142"/>
      <c r="D16" s="242" t="s">
        <v>46</v>
      </c>
      <c r="E16" s="242"/>
      <c r="F16" s="143">
        <f>IF(C16=0,0,IF(C16&gt;50,F12,IF(C16&gt;40,D14,IF(C16&gt;30,D13,IF(C16&gt;20,D12,IF(C16&gt;10,B14,IF(C16&gt;5,B13,B12)))))))</f>
        <v>0</v>
      </c>
      <c r="G16" s="62"/>
      <c r="H16" s="62"/>
      <c r="I16" s="62"/>
      <c r="J16" s="62"/>
      <c r="K16" s="62"/>
    </row>
    <row r="17" spans="1:11" ht="18.75" customHeight="1" thickBot="1" x14ac:dyDescent="0.35">
      <c r="A17" s="279" t="s">
        <v>47</v>
      </c>
      <c r="B17" s="279"/>
      <c r="C17" s="279"/>
      <c r="D17" s="279"/>
      <c r="E17" s="279"/>
      <c r="F17" s="279"/>
      <c r="G17" s="62"/>
      <c r="H17" s="62"/>
      <c r="I17" s="62"/>
      <c r="J17" s="62"/>
      <c r="K17" s="62"/>
    </row>
    <row r="18" spans="1:11" ht="15" x14ac:dyDescent="0.25">
      <c r="A18" s="296" t="s">
        <v>48</v>
      </c>
      <c r="B18" s="296"/>
      <c r="C18" s="36" t="s">
        <v>49</v>
      </c>
      <c r="D18" s="36" t="s">
        <v>50</v>
      </c>
      <c r="E18" s="36" t="s">
        <v>51</v>
      </c>
      <c r="F18" s="144" t="s">
        <v>52</v>
      </c>
      <c r="G18" s="62"/>
      <c r="H18" s="62"/>
      <c r="I18" s="62"/>
      <c r="J18" s="62"/>
      <c r="K18" s="62"/>
    </row>
    <row r="19" spans="1:11" x14ac:dyDescent="0.2">
      <c r="A19" s="255" t="s">
        <v>53</v>
      </c>
      <c r="B19" s="255"/>
      <c r="C19" s="42">
        <v>40071</v>
      </c>
      <c r="D19" s="43">
        <v>1169.58</v>
      </c>
      <c r="E19" s="63"/>
      <c r="F19" s="143">
        <f t="shared" ref="F19:F60" si="0">IF(E19="Yes",$D19,0)</f>
        <v>0</v>
      </c>
      <c r="G19" s="62"/>
      <c r="H19" s="62"/>
      <c r="I19" s="62"/>
      <c r="J19" s="62"/>
      <c r="K19" s="62"/>
    </row>
    <row r="20" spans="1:11" x14ac:dyDescent="0.2">
      <c r="A20" s="255" t="s">
        <v>55</v>
      </c>
      <c r="B20" s="255"/>
      <c r="C20" s="42">
        <v>40005</v>
      </c>
      <c r="D20" s="43">
        <v>1343.89</v>
      </c>
      <c r="E20" s="63"/>
      <c r="F20" s="143">
        <f t="shared" si="0"/>
        <v>0</v>
      </c>
      <c r="G20" s="62"/>
      <c r="H20" s="62"/>
      <c r="I20" s="62"/>
      <c r="J20" s="62"/>
      <c r="K20" s="62"/>
    </row>
    <row r="21" spans="1:11" x14ac:dyDescent="0.2">
      <c r="A21" s="255" t="s">
        <v>56</v>
      </c>
      <c r="B21" s="255"/>
      <c r="C21" s="42">
        <v>2330</v>
      </c>
      <c r="D21" s="43">
        <v>306.29000000000002</v>
      </c>
      <c r="E21" s="63"/>
      <c r="F21" s="143">
        <f t="shared" si="0"/>
        <v>0</v>
      </c>
      <c r="G21" s="62"/>
      <c r="H21" s="62"/>
      <c r="I21" s="62"/>
      <c r="J21" s="62"/>
      <c r="K21" s="62"/>
    </row>
    <row r="22" spans="1:11" x14ac:dyDescent="0.2">
      <c r="A22" s="255" t="s">
        <v>59</v>
      </c>
      <c r="B22" s="255"/>
      <c r="C22" s="42">
        <v>31202</v>
      </c>
      <c r="D22" s="43">
        <v>551</v>
      </c>
      <c r="E22" s="63"/>
      <c r="F22" s="143">
        <f t="shared" si="0"/>
        <v>0</v>
      </c>
      <c r="G22" s="62"/>
      <c r="H22" s="62"/>
      <c r="I22" s="62"/>
      <c r="J22" s="62"/>
      <c r="K22" s="62"/>
    </row>
    <row r="23" spans="1:11" x14ac:dyDescent="0.2">
      <c r="A23" s="255" t="s">
        <v>61</v>
      </c>
      <c r="B23" s="255"/>
      <c r="C23" s="42">
        <v>30978</v>
      </c>
      <c r="D23" s="43">
        <v>375.04</v>
      </c>
      <c r="E23" s="63"/>
      <c r="F23" s="143">
        <f t="shared" si="0"/>
        <v>0</v>
      </c>
      <c r="G23" s="62"/>
      <c r="H23" s="62"/>
      <c r="I23" s="62"/>
      <c r="J23" s="62"/>
      <c r="K23" s="62"/>
    </row>
    <row r="24" spans="1:11" ht="14.25" customHeight="1" x14ac:dyDescent="0.2">
      <c r="A24" s="255" t="s">
        <v>63</v>
      </c>
      <c r="B24" s="255"/>
      <c r="C24" s="42">
        <v>30978</v>
      </c>
      <c r="D24" s="43">
        <v>12.5</v>
      </c>
      <c r="E24" s="63"/>
      <c r="F24" s="143">
        <f t="shared" si="0"/>
        <v>0</v>
      </c>
      <c r="G24" s="62"/>
      <c r="H24" s="62"/>
      <c r="I24" s="62"/>
      <c r="J24" s="62"/>
      <c r="K24" s="62"/>
    </row>
    <row r="25" spans="1:11" x14ac:dyDescent="0.2">
      <c r="A25" s="255" t="s">
        <v>158</v>
      </c>
      <c r="B25" s="255"/>
      <c r="C25" s="42">
        <v>30260</v>
      </c>
      <c r="D25" s="43">
        <v>797.58</v>
      </c>
      <c r="E25" s="63"/>
      <c r="F25" s="143">
        <f t="shared" si="0"/>
        <v>0</v>
      </c>
      <c r="G25" s="62"/>
      <c r="H25" s="62"/>
      <c r="I25" s="62"/>
      <c r="J25" s="62"/>
      <c r="K25" s="62"/>
    </row>
    <row r="26" spans="1:11" x14ac:dyDescent="0.2">
      <c r="A26" s="255" t="s">
        <v>67</v>
      </c>
      <c r="B26" s="255"/>
      <c r="C26" s="42">
        <v>989</v>
      </c>
      <c r="D26" s="43">
        <v>693.82</v>
      </c>
      <c r="E26" s="63"/>
      <c r="F26" s="143">
        <f t="shared" si="0"/>
        <v>0</v>
      </c>
      <c r="G26" s="62"/>
      <c r="H26" s="62"/>
      <c r="I26" s="62"/>
      <c r="J26" s="62"/>
      <c r="K26" s="62"/>
    </row>
    <row r="27" spans="1:11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63"/>
      <c r="F27" s="143">
        <f t="shared" si="0"/>
        <v>0</v>
      </c>
      <c r="G27" s="62"/>
      <c r="H27" s="62"/>
      <c r="I27" s="62"/>
      <c r="J27" s="62"/>
      <c r="K27" s="62"/>
    </row>
    <row r="28" spans="1:11" x14ac:dyDescent="0.2">
      <c r="A28" s="255" t="s">
        <v>71</v>
      </c>
      <c r="B28" s="255"/>
      <c r="C28" s="42">
        <v>30244</v>
      </c>
      <c r="D28" s="43">
        <v>273.79000000000002</v>
      </c>
      <c r="E28" s="63"/>
      <c r="F28" s="143">
        <f t="shared" si="0"/>
        <v>0</v>
      </c>
      <c r="G28" s="62"/>
      <c r="H28" s="62"/>
      <c r="I28" s="62"/>
      <c r="J28" s="62"/>
      <c r="K28" s="62"/>
    </row>
    <row r="29" spans="1:11" x14ac:dyDescent="0.2">
      <c r="A29" s="255" t="s">
        <v>73</v>
      </c>
      <c r="B29" s="255"/>
      <c r="C29" s="42">
        <v>30797</v>
      </c>
      <c r="D29" s="43">
        <v>122.52</v>
      </c>
      <c r="E29" s="63"/>
      <c r="F29" s="143">
        <f t="shared" si="0"/>
        <v>0</v>
      </c>
      <c r="G29" s="62"/>
      <c r="H29" s="62"/>
      <c r="I29" s="62"/>
      <c r="J29" s="62"/>
      <c r="K29" s="62"/>
    </row>
    <row r="30" spans="1:11" x14ac:dyDescent="0.2">
      <c r="A30" s="255" t="s">
        <v>74</v>
      </c>
      <c r="B30" s="255"/>
      <c r="C30" s="42">
        <v>30060</v>
      </c>
      <c r="D30" s="43">
        <v>968.22</v>
      </c>
      <c r="E30" s="63"/>
      <c r="F30" s="143">
        <f t="shared" si="0"/>
        <v>0</v>
      </c>
      <c r="G30" s="62"/>
      <c r="H30" s="62"/>
      <c r="I30" s="62"/>
      <c r="J30" s="62"/>
      <c r="K30" s="62"/>
    </row>
    <row r="31" spans="1:11" x14ac:dyDescent="0.2">
      <c r="A31" s="255" t="s">
        <v>76</v>
      </c>
      <c r="B31" s="255"/>
      <c r="C31" s="42">
        <v>40142</v>
      </c>
      <c r="D31" s="43">
        <v>293.77999999999997</v>
      </c>
      <c r="E31" s="63"/>
      <c r="F31" s="143">
        <f t="shared" si="0"/>
        <v>0</v>
      </c>
      <c r="G31" s="62"/>
      <c r="H31" s="62"/>
      <c r="I31" s="62"/>
      <c r="J31" s="62"/>
      <c r="K31" s="62"/>
    </row>
    <row r="32" spans="1:11" x14ac:dyDescent="0.2">
      <c r="A32" s="255" t="s">
        <v>78</v>
      </c>
      <c r="B32" s="255"/>
      <c r="C32" s="42">
        <v>40350</v>
      </c>
      <c r="D32" s="43">
        <v>568.80999999999995</v>
      </c>
      <c r="E32" s="63"/>
      <c r="F32" s="143">
        <f t="shared" si="0"/>
        <v>0</v>
      </c>
      <c r="G32" s="62"/>
      <c r="H32" s="62"/>
      <c r="I32" s="62"/>
      <c r="J32" s="62"/>
      <c r="K32" s="62"/>
    </row>
    <row r="33" spans="1:11" x14ac:dyDescent="0.2">
      <c r="A33" s="256" t="s">
        <v>79</v>
      </c>
      <c r="B33" s="256"/>
      <c r="C33" s="42">
        <v>40050</v>
      </c>
      <c r="D33" s="43">
        <v>2487.71</v>
      </c>
      <c r="E33" s="63"/>
      <c r="F33" s="143">
        <f t="shared" si="0"/>
        <v>0</v>
      </c>
      <c r="G33" s="62"/>
      <c r="H33" s="62"/>
      <c r="I33" s="62"/>
      <c r="J33" s="62"/>
      <c r="K33" s="62"/>
    </row>
    <row r="34" spans="1:11" x14ac:dyDescent="0.2">
      <c r="A34" s="256" t="s">
        <v>81</v>
      </c>
      <c r="B34" s="256"/>
      <c r="C34" s="42">
        <v>30192</v>
      </c>
      <c r="D34" s="43">
        <v>6683.13</v>
      </c>
      <c r="E34" s="63"/>
      <c r="F34" s="143">
        <f t="shared" si="0"/>
        <v>0</v>
      </c>
      <c r="G34" s="62"/>
      <c r="H34" s="62"/>
      <c r="I34" s="62"/>
      <c r="J34" s="62"/>
      <c r="K34" s="62"/>
    </row>
    <row r="35" spans="1:11" x14ac:dyDescent="0.2">
      <c r="A35" s="256" t="s">
        <v>83</v>
      </c>
      <c r="B35" s="256"/>
      <c r="C35" s="42">
        <v>2841</v>
      </c>
      <c r="D35" s="43">
        <v>4625.45</v>
      </c>
      <c r="E35" s="63"/>
      <c r="F35" s="143">
        <f t="shared" si="0"/>
        <v>0</v>
      </c>
      <c r="G35" s="62"/>
      <c r="H35" s="62"/>
      <c r="I35" s="62"/>
      <c r="J35" s="62"/>
      <c r="K35" s="62"/>
    </row>
    <row r="36" spans="1:11" x14ac:dyDescent="0.2">
      <c r="A36" s="256" t="s">
        <v>85</v>
      </c>
      <c r="B36" s="256"/>
      <c r="C36" s="42" t="s">
        <v>174</v>
      </c>
      <c r="D36" s="43">
        <v>9250.9</v>
      </c>
      <c r="E36" s="63"/>
      <c r="F36" s="143">
        <f t="shared" si="0"/>
        <v>0</v>
      </c>
      <c r="G36" s="62"/>
      <c r="H36" s="62"/>
      <c r="I36" s="62"/>
      <c r="J36" s="62"/>
      <c r="K36" s="62"/>
    </row>
    <row r="37" spans="1:11" x14ac:dyDescent="0.2">
      <c r="A37" s="256" t="s">
        <v>160</v>
      </c>
      <c r="B37" s="256"/>
      <c r="C37" s="42" t="s">
        <v>175</v>
      </c>
      <c r="D37" s="43">
        <v>625.05999999999995</v>
      </c>
      <c r="E37" s="63"/>
      <c r="F37" s="143">
        <f t="shared" si="0"/>
        <v>0</v>
      </c>
      <c r="G37" s="62"/>
      <c r="H37" s="62"/>
      <c r="I37" s="62"/>
      <c r="J37" s="62"/>
      <c r="K37" s="62"/>
    </row>
    <row r="38" spans="1:11" x14ac:dyDescent="0.2">
      <c r="A38" s="256" t="s">
        <v>161</v>
      </c>
      <c r="B38" s="256"/>
      <c r="C38" s="42" t="s">
        <v>176</v>
      </c>
      <c r="D38" s="43">
        <v>625.05999999999995</v>
      </c>
      <c r="E38" s="63"/>
      <c r="F38" s="143">
        <f t="shared" si="0"/>
        <v>0</v>
      </c>
      <c r="G38" s="62"/>
      <c r="H38" s="62"/>
      <c r="I38" s="62"/>
      <c r="J38" s="62"/>
      <c r="K38" s="62"/>
    </row>
    <row r="39" spans="1:11" s="64" customFormat="1" x14ac:dyDescent="0.2">
      <c r="A39" s="256" t="s">
        <v>162</v>
      </c>
      <c r="B39" s="256"/>
      <c r="C39" s="42" t="s">
        <v>177</v>
      </c>
      <c r="D39" s="43">
        <v>625.05999999999995</v>
      </c>
      <c r="E39" s="63"/>
      <c r="F39" s="145">
        <f t="shared" si="0"/>
        <v>0</v>
      </c>
      <c r="G39" s="62"/>
      <c r="H39" s="62"/>
      <c r="I39" s="62"/>
      <c r="J39" s="62"/>
      <c r="K39" s="62"/>
    </row>
    <row r="40" spans="1:11" ht="26.1" customHeight="1" x14ac:dyDescent="0.2">
      <c r="A40" s="255" t="s">
        <v>93</v>
      </c>
      <c r="B40" s="255"/>
      <c r="C40" s="42">
        <v>30116</v>
      </c>
      <c r="D40" s="43">
        <v>681.69</v>
      </c>
      <c r="E40" s="63"/>
      <c r="F40" s="143">
        <f t="shared" si="0"/>
        <v>0</v>
      </c>
      <c r="G40" s="62"/>
      <c r="H40" s="62"/>
      <c r="I40" s="62"/>
      <c r="J40" s="62"/>
      <c r="K40" s="62"/>
    </row>
    <row r="41" spans="1:11" x14ac:dyDescent="0.2">
      <c r="A41" s="255" t="s">
        <v>95</v>
      </c>
      <c r="B41" s="255"/>
      <c r="C41" s="42">
        <v>30293</v>
      </c>
      <c r="D41" s="43">
        <v>212.52</v>
      </c>
      <c r="E41" s="63"/>
      <c r="F41" s="143">
        <f t="shared" si="0"/>
        <v>0</v>
      </c>
      <c r="G41" s="62"/>
      <c r="H41" s="62"/>
      <c r="I41" s="62"/>
      <c r="J41" s="62"/>
      <c r="K41" s="62"/>
    </row>
    <row r="42" spans="1:11" ht="29.25" customHeight="1" x14ac:dyDescent="0.2">
      <c r="A42" s="255" t="s">
        <v>97</v>
      </c>
      <c r="B42" s="255"/>
      <c r="C42" s="42">
        <v>30200</v>
      </c>
      <c r="D42" s="43">
        <v>637.57000000000005</v>
      </c>
      <c r="E42" s="63"/>
      <c r="F42" s="143">
        <f t="shared" si="0"/>
        <v>0</v>
      </c>
      <c r="G42" s="62"/>
      <c r="H42" s="62"/>
      <c r="I42" s="62"/>
      <c r="J42" s="62"/>
      <c r="K42" s="62"/>
    </row>
    <row r="43" spans="1:11" x14ac:dyDescent="0.2">
      <c r="A43" s="255" t="s">
        <v>99</v>
      </c>
      <c r="B43" s="255"/>
      <c r="C43" s="42">
        <v>288</v>
      </c>
      <c r="D43" s="43">
        <v>66.260000000000005</v>
      </c>
      <c r="E43" s="63"/>
      <c r="F43" s="143">
        <f t="shared" si="0"/>
        <v>0</v>
      </c>
      <c r="G43" s="62"/>
      <c r="H43" s="62"/>
      <c r="I43" s="62"/>
      <c r="J43" s="62"/>
      <c r="K43" s="62"/>
    </row>
    <row r="44" spans="1:11" x14ac:dyDescent="0.2">
      <c r="A44" s="191" t="s">
        <v>101</v>
      </c>
      <c r="B44" s="191"/>
      <c r="C44" s="42">
        <v>40142</v>
      </c>
      <c r="D44" s="43">
        <v>200.02</v>
      </c>
      <c r="E44" s="167"/>
      <c r="F44" s="143">
        <f t="shared" si="0"/>
        <v>0</v>
      </c>
      <c r="G44" s="62"/>
      <c r="H44" s="62"/>
      <c r="I44" s="62"/>
      <c r="J44" s="62"/>
      <c r="K44" s="62"/>
    </row>
    <row r="45" spans="1:11" x14ac:dyDescent="0.2">
      <c r="A45" s="275" t="s">
        <v>102</v>
      </c>
      <c r="B45" s="275"/>
      <c r="C45" s="58" t="s">
        <v>54</v>
      </c>
      <c r="D45" s="59" t="s">
        <v>54</v>
      </c>
      <c r="E45" s="167"/>
      <c r="F45" s="143">
        <f t="shared" si="0"/>
        <v>0</v>
      </c>
      <c r="G45" s="62"/>
      <c r="H45" s="62"/>
      <c r="I45" s="62"/>
      <c r="J45" s="62"/>
      <c r="K45" s="62"/>
    </row>
    <row r="46" spans="1:11" x14ac:dyDescent="0.2">
      <c r="A46" s="191" t="s">
        <v>141</v>
      </c>
      <c r="B46" s="191"/>
      <c r="C46" s="42">
        <v>30313</v>
      </c>
      <c r="D46" s="43">
        <v>260</v>
      </c>
      <c r="E46" s="167"/>
      <c r="F46" s="143">
        <f t="shared" si="0"/>
        <v>0</v>
      </c>
      <c r="G46" s="62"/>
      <c r="H46" s="62"/>
      <c r="I46" s="62"/>
      <c r="J46" s="62"/>
      <c r="K46" s="62"/>
    </row>
    <row r="47" spans="1:11" x14ac:dyDescent="0.2">
      <c r="A47" s="191" t="s">
        <v>105</v>
      </c>
      <c r="B47" s="191"/>
      <c r="C47" s="42">
        <v>3110</v>
      </c>
      <c r="D47" s="43">
        <v>48.76</v>
      </c>
      <c r="E47" s="167"/>
      <c r="F47" s="143">
        <f t="shared" si="0"/>
        <v>0</v>
      </c>
      <c r="G47" s="62"/>
      <c r="H47" s="62"/>
      <c r="I47" s="62"/>
      <c r="J47" s="62"/>
      <c r="K47" s="62"/>
    </row>
    <row r="48" spans="1:11" x14ac:dyDescent="0.2">
      <c r="A48" s="191" t="s">
        <v>106</v>
      </c>
      <c r="B48" s="191"/>
      <c r="C48" s="42" t="s">
        <v>178</v>
      </c>
      <c r="D48" s="43" t="s">
        <v>178</v>
      </c>
      <c r="E48" s="167"/>
      <c r="F48" s="143">
        <f t="shared" si="0"/>
        <v>0</v>
      </c>
      <c r="G48" s="62"/>
      <c r="H48" s="62"/>
      <c r="I48" s="62"/>
      <c r="J48" s="62"/>
      <c r="K48" s="62"/>
    </row>
    <row r="49" spans="1:11" x14ac:dyDescent="0.2">
      <c r="A49" s="191" t="s">
        <v>108</v>
      </c>
      <c r="B49" s="191"/>
      <c r="C49" s="42" t="s">
        <v>178</v>
      </c>
      <c r="D49" s="43" t="s">
        <v>178</v>
      </c>
      <c r="E49" s="167"/>
      <c r="F49" s="143">
        <f t="shared" si="0"/>
        <v>0</v>
      </c>
      <c r="G49" s="62"/>
      <c r="H49" s="62"/>
      <c r="I49" s="62"/>
      <c r="J49" s="62"/>
      <c r="K49" s="62"/>
    </row>
    <row r="50" spans="1:11" x14ac:dyDescent="0.2">
      <c r="A50" s="191" t="s">
        <v>110</v>
      </c>
      <c r="B50" s="191"/>
      <c r="C50" s="42">
        <v>30796</v>
      </c>
      <c r="D50" s="43">
        <v>468.8</v>
      </c>
      <c r="E50" s="167"/>
      <c r="F50" s="143">
        <f t="shared" si="0"/>
        <v>0</v>
      </c>
      <c r="G50" s="62"/>
      <c r="H50" s="62"/>
      <c r="I50" s="62"/>
      <c r="J50" s="62"/>
      <c r="K50" s="62"/>
    </row>
    <row r="51" spans="1:11" x14ac:dyDescent="0.2">
      <c r="A51" s="191" t="s">
        <v>111</v>
      </c>
      <c r="B51" s="191"/>
      <c r="C51" s="42">
        <v>40081</v>
      </c>
      <c r="D51" s="43">
        <v>306.20999999999998</v>
      </c>
      <c r="E51" s="167"/>
      <c r="F51" s="143">
        <f t="shared" si="0"/>
        <v>0</v>
      </c>
      <c r="G51" s="62"/>
      <c r="H51" s="62"/>
      <c r="I51" s="62"/>
      <c r="J51" s="62"/>
      <c r="K51" s="62"/>
    </row>
    <row r="52" spans="1:11" x14ac:dyDescent="0.2">
      <c r="A52" s="191" t="s">
        <v>112</v>
      </c>
      <c r="B52" s="191"/>
      <c r="C52" s="42">
        <v>40097</v>
      </c>
      <c r="D52" s="43">
        <v>414.25</v>
      </c>
      <c r="E52" s="167"/>
      <c r="F52" s="143">
        <f t="shared" si="0"/>
        <v>0</v>
      </c>
      <c r="G52" s="62"/>
      <c r="H52" s="62"/>
      <c r="I52" s="62"/>
      <c r="J52" s="62"/>
      <c r="K52" s="62"/>
    </row>
    <row r="53" spans="1:11" x14ac:dyDescent="0.2">
      <c r="A53" s="191" t="s">
        <v>114</v>
      </c>
      <c r="B53" s="191"/>
      <c r="C53" s="42">
        <v>30185</v>
      </c>
      <c r="D53" s="43">
        <v>162.51</v>
      </c>
      <c r="E53" s="167"/>
      <c r="F53" s="143">
        <f t="shared" si="0"/>
        <v>0</v>
      </c>
      <c r="G53" s="62"/>
      <c r="H53" s="62"/>
      <c r="I53" s="62"/>
      <c r="J53" s="62"/>
      <c r="K53" s="62"/>
    </row>
    <row r="54" spans="1:11" x14ac:dyDescent="0.2">
      <c r="A54" s="191" t="s">
        <v>116</v>
      </c>
      <c r="B54" s="191"/>
      <c r="C54" s="42" t="s">
        <v>178</v>
      </c>
      <c r="D54" s="43" t="s">
        <v>178</v>
      </c>
      <c r="E54" s="167"/>
      <c r="F54" s="143">
        <f t="shared" si="0"/>
        <v>0</v>
      </c>
      <c r="G54" s="62"/>
      <c r="H54" s="62"/>
      <c r="I54" s="62"/>
      <c r="J54" s="62"/>
      <c r="K54" s="62"/>
    </row>
    <row r="55" spans="1:11" x14ac:dyDescent="0.2">
      <c r="A55" s="191" t="s">
        <v>142</v>
      </c>
      <c r="B55" s="191"/>
      <c r="C55" s="42" t="s">
        <v>178</v>
      </c>
      <c r="D55" s="43" t="s">
        <v>178</v>
      </c>
      <c r="E55" s="167"/>
      <c r="F55" s="143">
        <f t="shared" si="0"/>
        <v>0</v>
      </c>
      <c r="G55" s="62"/>
      <c r="H55" s="62"/>
      <c r="I55" s="62"/>
      <c r="J55" s="62"/>
      <c r="K55" s="62"/>
    </row>
    <row r="56" spans="1:11" x14ac:dyDescent="0.2">
      <c r="A56" s="191" t="s">
        <v>120</v>
      </c>
      <c r="B56" s="191"/>
      <c r="C56" s="42">
        <v>40099</v>
      </c>
      <c r="D56" s="43">
        <v>1250.1199999999999</v>
      </c>
      <c r="E56" s="167"/>
      <c r="F56" s="143">
        <f t="shared" si="0"/>
        <v>0</v>
      </c>
      <c r="G56" s="62"/>
      <c r="H56" s="62"/>
      <c r="I56" s="62"/>
      <c r="J56" s="62"/>
      <c r="K56" s="62"/>
    </row>
    <row r="57" spans="1:11" x14ac:dyDescent="0.2">
      <c r="A57" s="191" t="s">
        <v>121</v>
      </c>
      <c r="B57" s="191"/>
      <c r="C57" s="42">
        <v>30905</v>
      </c>
      <c r="D57" s="43">
        <v>53.75</v>
      </c>
      <c r="E57" s="167"/>
      <c r="F57" s="143">
        <f t="shared" si="0"/>
        <v>0</v>
      </c>
      <c r="G57" s="62"/>
      <c r="H57" s="62"/>
      <c r="I57" s="62"/>
      <c r="J57" s="62"/>
      <c r="K57" s="62"/>
    </row>
    <row r="58" spans="1:11" x14ac:dyDescent="0.2">
      <c r="A58" s="191" t="s">
        <v>122</v>
      </c>
      <c r="B58" s="191"/>
      <c r="C58" s="42" t="s">
        <v>179</v>
      </c>
      <c r="D58" s="43">
        <v>985</v>
      </c>
      <c r="E58" s="167"/>
      <c r="F58" s="143">
        <f t="shared" si="0"/>
        <v>0</v>
      </c>
      <c r="G58" s="62"/>
      <c r="H58" s="62"/>
      <c r="I58" s="62"/>
      <c r="J58" s="62"/>
      <c r="K58" s="62"/>
    </row>
    <row r="59" spans="1:11" x14ac:dyDescent="0.2">
      <c r="A59" s="191" t="s">
        <v>164</v>
      </c>
      <c r="B59" s="191"/>
      <c r="C59" s="50" t="s">
        <v>180</v>
      </c>
      <c r="D59" s="57">
        <v>11657</v>
      </c>
      <c r="E59" s="167"/>
      <c r="F59" s="143">
        <f t="shared" si="0"/>
        <v>0</v>
      </c>
      <c r="G59" s="62"/>
      <c r="H59" s="62"/>
      <c r="I59" s="62"/>
      <c r="J59" s="62"/>
      <c r="K59" s="62"/>
    </row>
    <row r="60" spans="1:11" x14ac:dyDescent="0.2">
      <c r="A60" s="191" t="s">
        <v>181</v>
      </c>
      <c r="B60" s="191"/>
      <c r="C60" s="42" t="s">
        <v>182</v>
      </c>
      <c r="D60" s="43">
        <v>14652</v>
      </c>
      <c r="E60" s="167"/>
      <c r="F60" s="143">
        <f t="shared" si="0"/>
        <v>0</v>
      </c>
      <c r="G60" s="62"/>
      <c r="H60" s="62"/>
      <c r="I60" s="62"/>
      <c r="J60" s="62"/>
      <c r="K60" s="62"/>
    </row>
    <row r="61" spans="1:11" ht="15" customHeight="1" thickBot="1" x14ac:dyDescent="0.25">
      <c r="A61" s="297" t="s">
        <v>144</v>
      </c>
      <c r="B61" s="297"/>
      <c r="C61" s="297"/>
      <c r="D61" s="297"/>
      <c r="E61" s="65" t="s">
        <v>127</v>
      </c>
      <c r="F61" s="146">
        <f>IF(C16=0,0,SUM(F16,F19:F60))</f>
        <v>0</v>
      </c>
      <c r="G61" s="62"/>
      <c r="H61" s="62"/>
      <c r="I61" s="62"/>
      <c r="J61" s="62"/>
      <c r="K61" s="62"/>
    </row>
    <row r="62" spans="1:11" ht="21" customHeight="1" thickBot="1" x14ac:dyDescent="0.35">
      <c r="A62" s="279" t="s">
        <v>128</v>
      </c>
      <c r="B62" s="279"/>
      <c r="C62" s="279"/>
      <c r="D62" s="279"/>
      <c r="E62" s="279"/>
      <c r="F62" s="279"/>
    </row>
    <row r="63" spans="1:11" ht="15" x14ac:dyDescent="0.25">
      <c r="A63" s="296" t="s">
        <v>48</v>
      </c>
      <c r="B63" s="296"/>
      <c r="C63" s="296"/>
      <c r="D63" s="296"/>
      <c r="E63" s="36" t="s">
        <v>49</v>
      </c>
      <c r="F63" s="144" t="s">
        <v>50</v>
      </c>
    </row>
    <row r="64" spans="1:11" ht="18" customHeight="1" x14ac:dyDescent="0.25">
      <c r="A64" s="286"/>
      <c r="B64" s="286"/>
      <c r="C64" s="286"/>
      <c r="D64" s="286"/>
      <c r="E64" s="66"/>
      <c r="F64" s="147"/>
    </row>
    <row r="65" spans="1:6" ht="18" customHeight="1" x14ac:dyDescent="0.25">
      <c r="A65" s="286"/>
      <c r="B65" s="286"/>
      <c r="C65" s="286"/>
      <c r="D65" s="286"/>
      <c r="E65" s="66"/>
      <c r="F65" s="147"/>
    </row>
    <row r="66" spans="1:6" ht="18" customHeight="1" x14ac:dyDescent="0.25">
      <c r="A66" s="286"/>
      <c r="B66" s="286"/>
      <c r="C66" s="286"/>
      <c r="D66" s="286"/>
      <c r="E66" s="66"/>
      <c r="F66" s="147"/>
    </row>
    <row r="67" spans="1:6" ht="18" customHeight="1" x14ac:dyDescent="0.25">
      <c r="A67" s="286"/>
      <c r="B67" s="286"/>
      <c r="C67" s="286"/>
      <c r="D67" s="286"/>
      <c r="E67" s="66"/>
      <c r="F67" s="147"/>
    </row>
    <row r="68" spans="1:6" x14ac:dyDescent="0.2">
      <c r="A68" s="287"/>
      <c r="B68" s="287"/>
      <c r="C68" s="287"/>
      <c r="D68" s="287"/>
      <c r="E68" s="63"/>
      <c r="F68" s="148"/>
    </row>
    <row r="69" spans="1:6" x14ac:dyDescent="0.2">
      <c r="A69" s="288" t="s">
        <v>145</v>
      </c>
      <c r="B69" s="288"/>
      <c r="C69" s="288"/>
      <c r="D69" s="288"/>
      <c r="E69" s="65" t="s">
        <v>127</v>
      </c>
      <c r="F69" s="146">
        <f>IF(SUM(F64:F68)&lt;=(F61*0.25),SUM(F64:F68),"ERROR")</f>
        <v>0</v>
      </c>
    </row>
    <row r="70" spans="1:6" ht="15" customHeight="1" thickBot="1" x14ac:dyDescent="0.25">
      <c r="A70" s="288" t="s">
        <v>146</v>
      </c>
      <c r="B70" s="288"/>
      <c r="C70" s="288"/>
      <c r="D70" s="288"/>
      <c r="E70" s="65" t="s">
        <v>127</v>
      </c>
      <c r="F70" s="146">
        <f>IFERROR(SUM(F61+F69),"ERROR")</f>
        <v>0</v>
      </c>
    </row>
    <row r="71" spans="1:6" ht="21" customHeight="1" thickBot="1" x14ac:dyDescent="0.35">
      <c r="A71" s="279" t="s">
        <v>131</v>
      </c>
      <c r="B71" s="279"/>
      <c r="C71" s="279"/>
      <c r="D71" s="279"/>
      <c r="E71" s="279"/>
      <c r="F71" s="279"/>
    </row>
    <row r="72" spans="1:6" x14ac:dyDescent="0.2">
      <c r="A72" s="288" t="s">
        <v>147</v>
      </c>
      <c r="B72" s="288"/>
      <c r="C72" s="288"/>
      <c r="D72" s="288"/>
      <c r="E72" s="288"/>
      <c r="F72" s="146">
        <f>IFERROR(ROUND(0.005*F70,2),"ERROR")</f>
        <v>0</v>
      </c>
    </row>
    <row r="73" spans="1:6" x14ac:dyDescent="0.2">
      <c r="A73" s="288" t="s">
        <v>148</v>
      </c>
      <c r="B73" s="288"/>
      <c r="C73" s="288"/>
      <c r="D73" s="288"/>
      <c r="E73" s="288"/>
      <c r="F73" s="143">
        <v>30</v>
      </c>
    </row>
    <row r="74" spans="1:6" x14ac:dyDescent="0.2">
      <c r="A74" s="291" t="s">
        <v>134</v>
      </c>
      <c r="B74" s="291"/>
      <c r="C74" s="291"/>
      <c r="D74" s="291"/>
      <c r="E74" s="291"/>
      <c r="F74" s="291"/>
    </row>
    <row r="75" spans="1:6" x14ac:dyDescent="0.2">
      <c r="A75" s="288" t="s">
        <v>149</v>
      </c>
      <c r="B75" s="288"/>
      <c r="C75" s="37"/>
      <c r="D75" s="241" t="s">
        <v>150</v>
      </c>
      <c r="E75" s="241"/>
      <c r="F75" s="143">
        <f>C75*4</f>
        <v>0</v>
      </c>
    </row>
    <row r="76" spans="1:6" x14ac:dyDescent="0.2">
      <c r="A76" s="288" t="s">
        <v>151</v>
      </c>
      <c r="B76" s="288"/>
      <c r="C76" s="288"/>
      <c r="D76" s="288"/>
      <c r="E76" s="65" t="s">
        <v>127</v>
      </c>
      <c r="F76" s="143">
        <f>IF(SUM(F70:F75)&lt;100,0,SUM(F70:F75))</f>
        <v>0</v>
      </c>
    </row>
    <row r="77" spans="1:6" ht="15" customHeight="1" thickBot="1" x14ac:dyDescent="0.25">
      <c r="A77" s="292" t="s">
        <v>152</v>
      </c>
      <c r="B77" s="292"/>
      <c r="C77" s="292"/>
      <c r="D77" s="292"/>
      <c r="E77" s="292"/>
      <c r="F77" s="149">
        <f>F76*C16</f>
        <v>0</v>
      </c>
    </row>
    <row r="78" spans="1:6" ht="15" customHeight="1" thickTop="1" x14ac:dyDescent="0.2"/>
  </sheetData>
  <conditionalFormatting sqref="A19:A32">
    <cfRule type="containsText" dxfId="118" priority="12" operator="containsText" text="&quot;">
      <formula>NOT(ISERROR(SEARCH("""",A19)))</formula>
    </cfRule>
  </conditionalFormatting>
  <conditionalFormatting sqref="A40:A60">
    <cfRule type="containsText" dxfId="117" priority="2" operator="containsText" text="&quot;">
      <formula>NOT(ISERROR(SEARCH("""",A40)))</formula>
    </cfRule>
  </conditionalFormatting>
  <conditionalFormatting sqref="A8:C9">
    <cfRule type="containsText" dxfId="116" priority="17" operator="containsText" text="&quot;">
      <formula>NOT(ISERROR(SEARCH("""",A8)))</formula>
    </cfRule>
  </conditionalFormatting>
  <conditionalFormatting sqref="A3:F3">
    <cfRule type="containsText" dxfId="115" priority="20" operator="containsText" text="&quot;">
      <formula>NOT(ISERROR(SEARCH("""",A3)))</formula>
    </cfRule>
  </conditionalFormatting>
  <conditionalFormatting sqref="B12:B14">
    <cfRule type="containsText" dxfId="114" priority="15" operator="containsText" text="&quot;">
      <formula>NOT(ISERROR(SEARCH("""",B12)))</formula>
    </cfRule>
  </conditionalFormatting>
  <conditionalFormatting sqref="B6:C7">
    <cfRule type="containsText" dxfId="113" priority="19" operator="containsText" text="&quot;">
      <formula>NOT(ISERROR(SEARCH("""",B6)))</formula>
    </cfRule>
  </conditionalFormatting>
  <conditionalFormatting sqref="C19:D60">
    <cfRule type="containsText" dxfId="112" priority="1" operator="containsText" text="&quot;">
      <formula>NOT(ISERROR(SEARCH("""",C19)))</formula>
    </cfRule>
  </conditionalFormatting>
  <conditionalFormatting sqref="D12:D14">
    <cfRule type="containsText" dxfId="111" priority="14" operator="containsText" text="&quot;">
      <formula>NOT(ISERROR(SEARCH("""",D12)))</formula>
    </cfRule>
  </conditionalFormatting>
  <conditionalFormatting sqref="D6:F8">
    <cfRule type="containsText" dxfId="110" priority="16" operator="containsText" text="&quot;">
      <formula>NOT(ISERROR(SEARCH("""",D6)))</formula>
    </cfRule>
  </conditionalFormatting>
  <conditionalFormatting sqref="E9:F9">
    <cfRule type="containsText" dxfId="109" priority="58" operator="containsText" text="&quot;">
      <formula>NOT(ISERROR(SEARCH("""",E9)))</formula>
    </cfRule>
  </conditionalFormatting>
  <conditionalFormatting sqref="F12">
    <cfRule type="containsText" dxfId="108" priority="13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1000-000000000000}">
      <formula1>"Yes, No"</formula1>
    </dataValidation>
    <dataValidation allowBlank="1" showInputMessage="1" showErrorMessage="1" error="Only one vehicle configuration may be used on each spreadsheet." sqref="E7:E9 E14" xr:uid="{00000000-0002-0000-1000-000001000000}"/>
    <dataValidation allowBlank="1" showInputMessage="1" showErrorMessage="1" error="Only Yes or No may be entered." sqref="E68" xr:uid="{00000000-0002-0000-10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78"/>
  <sheetViews>
    <sheetView view="pageLayout" topLeftCell="A55" zoomScaleNormal="100" zoomScaleSheetLayoutView="100" workbookViewId="0">
      <selection activeCell="A2" sqref="A2:F2"/>
    </sheetView>
  </sheetViews>
  <sheetFormatPr defaultColWidth="5.28515625" defaultRowHeight="15" x14ac:dyDescent="0.25"/>
  <cols>
    <col min="1" max="6" width="19.42578125" style="1" customWidth="1"/>
    <col min="7" max="7" width="9.85546875" style="1" bestFit="1" customWidth="1"/>
    <col min="8" max="8" width="5.28515625" style="1" customWidth="1"/>
    <col min="9" max="9" width="9.85546875" style="1" bestFit="1" customWidth="1"/>
    <col min="10" max="10" width="5.28515625" style="1" customWidth="1"/>
    <col min="11" max="11" width="9.85546875" style="1" bestFit="1" customWidth="1"/>
    <col min="12" max="12" width="5.28515625" style="1" customWidth="1"/>
    <col min="13" max="16384" width="5.28515625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204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307" t="s">
        <v>167</v>
      </c>
      <c r="C6" s="307"/>
      <c r="D6" s="54" t="s">
        <v>22</v>
      </c>
      <c r="E6" s="272" t="s">
        <v>184</v>
      </c>
      <c r="F6" s="272"/>
    </row>
    <row r="7" spans="1:11" ht="14.85" customHeight="1" x14ac:dyDescent="0.25">
      <c r="A7" s="53" t="s">
        <v>24</v>
      </c>
      <c r="B7" s="272" t="s">
        <v>203</v>
      </c>
      <c r="C7" s="272"/>
      <c r="D7" s="54" t="s">
        <v>26</v>
      </c>
      <c r="E7" s="272" t="s">
        <v>191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54" t="s">
        <v>30</v>
      </c>
      <c r="E8" s="308" t="s">
        <v>172</v>
      </c>
      <c r="F8" s="308"/>
    </row>
    <row r="9" spans="1:11" ht="15.95" customHeight="1" thickBot="1" x14ac:dyDescent="0.3">
      <c r="A9" s="54" t="s">
        <v>32</v>
      </c>
      <c r="B9" s="308" t="s">
        <v>157</v>
      </c>
      <c r="C9" s="308"/>
      <c r="D9" s="51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119082</v>
      </c>
      <c r="C12" s="8" t="s">
        <v>38</v>
      </c>
      <c r="D12" s="55">
        <v>118782</v>
      </c>
      <c r="E12" s="9" t="s">
        <v>39</v>
      </c>
      <c r="F12" s="55">
        <v>118482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119082</v>
      </c>
      <c r="C13" s="8" t="s">
        <v>41</v>
      </c>
      <c r="D13" s="55">
        <v>118782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119082</v>
      </c>
      <c r="C14" s="8" t="s">
        <v>43</v>
      </c>
      <c r="D14" s="55">
        <v>118782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.75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>
        <v>40233</v>
      </c>
      <c r="D45" s="59">
        <v>63.75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107" priority="13" operator="containsText" text="&quot;">
      <formula>NOT(ISERROR(SEARCH("""",A19)))</formula>
    </cfRule>
  </conditionalFormatting>
  <conditionalFormatting sqref="A40:A60">
    <cfRule type="containsText" dxfId="106" priority="2" operator="containsText" text="&quot;">
      <formula>NOT(ISERROR(SEARCH("""",A40)))</formula>
    </cfRule>
  </conditionalFormatting>
  <conditionalFormatting sqref="A8:C9">
    <cfRule type="containsText" dxfId="105" priority="18" operator="containsText" text="&quot;">
      <formula>NOT(ISERROR(SEARCH("""",A8)))</formula>
    </cfRule>
  </conditionalFormatting>
  <conditionalFormatting sqref="A3:F3">
    <cfRule type="containsText" dxfId="104" priority="21" operator="containsText" text="&quot;">
      <formula>NOT(ISERROR(SEARCH("""",A3)))</formula>
    </cfRule>
  </conditionalFormatting>
  <conditionalFormatting sqref="B12:B14">
    <cfRule type="containsText" dxfId="103" priority="16" operator="containsText" text="&quot;">
      <formula>NOT(ISERROR(SEARCH("""",B12)))</formula>
    </cfRule>
  </conditionalFormatting>
  <conditionalFormatting sqref="B6:C7">
    <cfRule type="containsText" dxfId="102" priority="20" operator="containsText" text="&quot;">
      <formula>NOT(ISERROR(SEARCH("""",B6)))</formula>
    </cfRule>
  </conditionalFormatting>
  <conditionalFormatting sqref="C19:D60">
    <cfRule type="containsText" dxfId="101" priority="1" operator="containsText" text="&quot;">
      <formula>NOT(ISERROR(SEARCH("""",C19)))</formula>
    </cfRule>
  </conditionalFormatting>
  <conditionalFormatting sqref="D12:D14">
    <cfRule type="containsText" dxfId="100" priority="15" operator="containsText" text="&quot;">
      <formula>NOT(ISERROR(SEARCH("""",D12)))</formula>
    </cfRule>
  </conditionalFormatting>
  <conditionalFormatting sqref="D6:F8">
    <cfRule type="containsText" dxfId="99" priority="17" operator="containsText" text="&quot;">
      <formula>NOT(ISERROR(SEARCH("""",D6)))</formula>
    </cfRule>
  </conditionalFormatting>
  <conditionalFormatting sqref="E9:F9">
    <cfRule type="containsText" dxfId="98" priority="60" operator="containsText" text="&quot;">
      <formula>NOT(ISERROR(SEARCH("""",E9)))</formula>
    </cfRule>
  </conditionalFormatting>
  <conditionalFormatting sqref="F12">
    <cfRule type="containsText" dxfId="97" priority="14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1100-000000000000}"/>
    <dataValidation allowBlank="1" showInputMessage="1" showErrorMessage="1" error="Only one vehicle configuration may be used on each spreadsheet." sqref="E7:E9 E14" xr:uid="{00000000-0002-0000-1100-000001000000}"/>
    <dataValidation type="list" allowBlank="1" showInputMessage="1" showErrorMessage="1" error="Only Yes or No may be entered." sqref="E19:E60" xr:uid="{00000000-0002-0000-11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8"/>
  <sheetViews>
    <sheetView view="pageLayout" topLeftCell="A55" zoomScaleNormal="85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8.85546875" style="1" bestFit="1" customWidth="1"/>
    <col min="9" max="9" width="9.85546875" style="1" bestFit="1" customWidth="1"/>
    <col min="10" max="10" width="8.85546875" style="1" bestFit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205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308" t="s">
        <v>167</v>
      </c>
      <c r="C6" s="308"/>
      <c r="D6" s="124" t="s">
        <v>22</v>
      </c>
      <c r="E6" s="272" t="s">
        <v>187</v>
      </c>
      <c r="F6" s="272"/>
    </row>
    <row r="7" spans="1:11" ht="14.85" customHeight="1" x14ac:dyDescent="0.25">
      <c r="A7" s="53" t="s">
        <v>24</v>
      </c>
      <c r="B7" s="272" t="s">
        <v>203</v>
      </c>
      <c r="C7" s="272"/>
      <c r="D7" s="124" t="s">
        <v>26</v>
      </c>
      <c r="E7" s="308" t="s">
        <v>170</v>
      </c>
      <c r="F7" s="308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308" t="s">
        <v>172</v>
      </c>
      <c r="F8" s="308"/>
    </row>
    <row r="9" spans="1:11" ht="15.95" customHeight="1" thickBot="1" x14ac:dyDescent="0.3">
      <c r="A9" s="54" t="s">
        <v>32</v>
      </c>
      <c r="B9" s="308" t="s">
        <v>157</v>
      </c>
      <c r="C9" s="308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126206</v>
      </c>
      <c r="C12" s="8" t="s">
        <v>38</v>
      </c>
      <c r="D12" s="55">
        <v>125906</v>
      </c>
      <c r="E12" s="9" t="s">
        <v>39</v>
      </c>
      <c r="F12" s="55">
        <v>125606</v>
      </c>
      <c r="G12" s="35"/>
      <c r="I12" s="35"/>
      <c r="K12" s="35"/>
    </row>
    <row r="13" spans="1:11" x14ac:dyDescent="0.25">
      <c r="A13" s="7" t="s">
        <v>40</v>
      </c>
      <c r="B13" s="55">
        <v>126206</v>
      </c>
      <c r="C13" s="8" t="s">
        <v>41</v>
      </c>
      <c r="D13" s="55">
        <v>125906</v>
      </c>
      <c r="E13" s="10"/>
      <c r="F13" s="11"/>
      <c r="G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126206</v>
      </c>
      <c r="C14" s="8" t="s">
        <v>43</v>
      </c>
      <c r="D14" s="55">
        <v>125906</v>
      </c>
      <c r="E14" s="13"/>
      <c r="F14" s="14"/>
      <c r="G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1"/>
      <c r="I39" s="35"/>
      <c r="J39" s="35"/>
      <c r="K39" s="35"/>
    </row>
    <row r="40" spans="1:11" ht="26.1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I44" s="35"/>
      <c r="J44" s="35"/>
      <c r="K44" s="35"/>
    </row>
    <row r="45" spans="1:11" x14ac:dyDescent="0.25">
      <c r="A45" s="267" t="s">
        <v>102</v>
      </c>
      <c r="B45" s="267"/>
      <c r="C45" s="58" t="s">
        <v>54</v>
      </c>
      <c r="D45" s="58" t="s">
        <v>54</v>
      </c>
      <c r="E45" s="56"/>
      <c r="F45" s="16">
        <f t="shared" si="0"/>
        <v>0</v>
      </c>
      <c r="G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96" priority="13" operator="containsText" text="&quot;">
      <formula>NOT(ISERROR(SEARCH("""",A19)))</formula>
    </cfRule>
  </conditionalFormatting>
  <conditionalFormatting sqref="A40:A60">
    <cfRule type="containsText" dxfId="95" priority="2" operator="containsText" text="&quot;">
      <formula>NOT(ISERROR(SEARCH("""",A40)))</formula>
    </cfRule>
  </conditionalFormatting>
  <conditionalFormatting sqref="A8:C9">
    <cfRule type="containsText" dxfId="94" priority="18" operator="containsText" text="&quot;">
      <formula>NOT(ISERROR(SEARCH("""",A8)))</formula>
    </cfRule>
  </conditionalFormatting>
  <conditionalFormatting sqref="A3:F3">
    <cfRule type="containsText" dxfId="93" priority="21" operator="containsText" text="&quot;">
      <formula>NOT(ISERROR(SEARCH("""",A3)))</formula>
    </cfRule>
  </conditionalFormatting>
  <conditionalFormatting sqref="B12:B14">
    <cfRule type="containsText" dxfId="92" priority="16" operator="containsText" text="&quot;">
      <formula>NOT(ISERROR(SEARCH("""",B12)))</formula>
    </cfRule>
  </conditionalFormatting>
  <conditionalFormatting sqref="B6:C7">
    <cfRule type="containsText" dxfId="91" priority="20" operator="containsText" text="&quot;">
      <formula>NOT(ISERROR(SEARCH("""",B6)))</formula>
    </cfRule>
  </conditionalFormatting>
  <conditionalFormatting sqref="C19:D60">
    <cfRule type="containsText" dxfId="90" priority="1" operator="containsText" text="&quot;">
      <formula>NOT(ISERROR(SEARCH("""",C19)))</formula>
    </cfRule>
  </conditionalFormatting>
  <conditionalFormatting sqref="D12:D14">
    <cfRule type="containsText" dxfId="89" priority="15" operator="containsText" text="&quot;">
      <formula>NOT(ISERROR(SEARCH("""",D12)))</formula>
    </cfRule>
  </conditionalFormatting>
  <conditionalFormatting sqref="D6:F8">
    <cfRule type="containsText" dxfId="88" priority="17" operator="containsText" text="&quot;">
      <formula>NOT(ISERROR(SEARCH("""",D6)))</formula>
    </cfRule>
  </conditionalFormatting>
  <conditionalFormatting sqref="E9:F9">
    <cfRule type="containsText" dxfId="87" priority="60" operator="containsText" text="&quot;">
      <formula>NOT(ISERROR(SEARCH("""",E9)))</formula>
    </cfRule>
  </conditionalFormatting>
  <conditionalFormatting sqref="F12">
    <cfRule type="containsText" dxfId="86" priority="14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1200-000000000000}">
      <formula1>"Yes, No"</formula1>
    </dataValidation>
    <dataValidation allowBlank="1" showInputMessage="1" showErrorMessage="1" error="Only one vehicle configuration may be used on each spreadsheet." sqref="E7:E9 E14" xr:uid="{00000000-0002-0000-1200-000001000000}"/>
    <dataValidation allowBlank="1" showInputMessage="1" showErrorMessage="1" error="Only Yes or No may be entered." sqref="E68" xr:uid="{00000000-0002-0000-12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view="pageLayout" topLeftCell="A56" zoomScaleNormal="100" zoomScaleSheetLayoutView="100" workbookViewId="0">
      <selection activeCell="A2" sqref="A2:F2"/>
    </sheetView>
  </sheetViews>
  <sheetFormatPr defaultColWidth="2.42578125" defaultRowHeight="12.75" x14ac:dyDescent="0.2"/>
  <cols>
    <col min="1" max="1" width="26.140625" style="67" customWidth="1"/>
    <col min="2" max="3" width="19.42578125" style="67" customWidth="1"/>
    <col min="4" max="4" width="19.42578125" style="74" customWidth="1"/>
    <col min="5" max="5" width="15.42578125" style="67" customWidth="1"/>
    <col min="6" max="6" width="21.28515625" style="67" bestFit="1" customWidth="1"/>
    <col min="7" max="7" width="2.42578125" style="67" customWidth="1"/>
    <col min="8" max="16384" width="2.42578125" style="67"/>
  </cols>
  <sheetData>
    <row r="1" spans="1:6" s="236" customFormat="1" x14ac:dyDescent="0.2">
      <c r="A1" s="236" t="s">
        <v>12</v>
      </c>
      <c r="D1" s="237"/>
      <c r="F1" s="236" t="s">
        <v>13</v>
      </c>
    </row>
    <row r="2" spans="1:6" ht="27.2" customHeight="1" x14ac:dyDescent="0.25">
      <c r="A2" s="193" t="s">
        <v>14</v>
      </c>
      <c r="B2" s="193"/>
      <c r="C2" s="194"/>
      <c r="D2" s="194"/>
      <c r="E2" s="194"/>
      <c r="F2" s="194"/>
    </row>
    <row r="3" spans="1:6" ht="18" customHeight="1" x14ac:dyDescent="0.25">
      <c r="A3" s="195" t="s">
        <v>15</v>
      </c>
      <c r="B3" s="195"/>
      <c r="C3" s="195"/>
      <c r="D3" s="195"/>
      <c r="E3" s="195"/>
      <c r="F3" s="195"/>
    </row>
    <row r="4" spans="1:6" s="98" customFormat="1" ht="15.95" customHeight="1" x14ac:dyDescent="0.25">
      <c r="A4" s="86" t="s">
        <v>16</v>
      </c>
      <c r="B4" s="215">
        <v>4400028978</v>
      </c>
      <c r="C4" s="215"/>
      <c r="D4" s="86" t="s">
        <v>17</v>
      </c>
      <c r="E4" s="215" t="s">
        <v>18</v>
      </c>
      <c r="F4" s="215"/>
    </row>
    <row r="5" spans="1:6" ht="18" customHeight="1" x14ac:dyDescent="0.25">
      <c r="A5" s="196" t="s">
        <v>19</v>
      </c>
      <c r="B5" s="196"/>
      <c r="C5" s="196"/>
      <c r="D5" s="196"/>
      <c r="E5" s="196"/>
      <c r="F5" s="196"/>
    </row>
    <row r="6" spans="1:6" s="98" customFormat="1" ht="15.95" customHeight="1" x14ac:dyDescent="0.25">
      <c r="A6" s="86" t="s">
        <v>20</v>
      </c>
      <c r="B6" s="216" t="s">
        <v>21</v>
      </c>
      <c r="C6" s="216"/>
      <c r="D6" s="87" t="s">
        <v>22</v>
      </c>
      <c r="E6" s="216" t="s">
        <v>23</v>
      </c>
      <c r="F6" s="216"/>
    </row>
    <row r="7" spans="1:6" s="98" customFormat="1" ht="14.85" customHeight="1" x14ac:dyDescent="0.25">
      <c r="A7" s="88" t="s">
        <v>24</v>
      </c>
      <c r="B7" s="216" t="s">
        <v>25</v>
      </c>
      <c r="C7" s="216"/>
      <c r="D7" s="89" t="s">
        <v>26</v>
      </c>
      <c r="E7" s="216" t="s">
        <v>27</v>
      </c>
      <c r="F7" s="216"/>
    </row>
    <row r="8" spans="1:6" s="98" customFormat="1" ht="17.100000000000001" customHeight="1" x14ac:dyDescent="0.25">
      <c r="A8" s="88" t="s">
        <v>28</v>
      </c>
      <c r="B8" s="216" t="s">
        <v>29</v>
      </c>
      <c r="C8" s="216"/>
      <c r="D8" s="89" t="s">
        <v>30</v>
      </c>
      <c r="E8" s="216" t="s">
        <v>31</v>
      </c>
      <c r="F8" s="216"/>
    </row>
    <row r="9" spans="1:6" s="98" customFormat="1" ht="15" customHeight="1" x14ac:dyDescent="0.25">
      <c r="A9" s="88" t="s">
        <v>32</v>
      </c>
      <c r="B9" s="216" t="s">
        <v>33</v>
      </c>
      <c r="C9" s="216"/>
      <c r="D9" s="90"/>
      <c r="E9" s="217"/>
      <c r="F9" s="217"/>
    </row>
    <row r="10" spans="1:6" ht="21.75" customHeight="1" x14ac:dyDescent="0.25">
      <c r="A10" s="196" t="s">
        <v>34</v>
      </c>
      <c r="B10" s="196"/>
      <c r="C10" s="196"/>
      <c r="D10" s="196"/>
      <c r="E10" s="196"/>
      <c r="F10" s="196"/>
    </row>
    <row r="11" spans="1:6" s="98" customFormat="1" ht="15.95" customHeight="1" x14ac:dyDescent="0.25">
      <c r="A11" s="91" t="s">
        <v>35</v>
      </c>
      <c r="B11" s="91" t="s">
        <v>36</v>
      </c>
      <c r="C11" s="91" t="s">
        <v>35</v>
      </c>
      <c r="D11" s="86" t="s">
        <v>36</v>
      </c>
      <c r="E11" s="91" t="s">
        <v>35</v>
      </c>
      <c r="F11" s="91" t="s">
        <v>36</v>
      </c>
    </row>
    <row r="12" spans="1:6" s="98" customFormat="1" ht="15.95" customHeight="1" x14ac:dyDescent="0.2">
      <c r="A12" s="92" t="s">
        <v>37</v>
      </c>
      <c r="B12" s="93">
        <v>110141</v>
      </c>
      <c r="C12" s="92" t="s">
        <v>38</v>
      </c>
      <c r="D12" s="93">
        <v>110141</v>
      </c>
      <c r="E12" s="92" t="s">
        <v>39</v>
      </c>
      <c r="F12" s="93">
        <v>110141</v>
      </c>
    </row>
    <row r="13" spans="1:6" s="98" customFormat="1" ht="15.95" customHeight="1" x14ac:dyDescent="0.2">
      <c r="A13" s="92" t="s">
        <v>40</v>
      </c>
      <c r="B13" s="93">
        <f>B12</f>
        <v>110141</v>
      </c>
      <c r="C13" s="92" t="s">
        <v>41</v>
      </c>
      <c r="D13" s="93">
        <f>D12</f>
        <v>110141</v>
      </c>
      <c r="E13" s="94"/>
      <c r="F13" s="94"/>
    </row>
    <row r="14" spans="1:6" s="98" customFormat="1" ht="17.100000000000001" customHeight="1" x14ac:dyDescent="0.2">
      <c r="A14" s="95" t="s">
        <v>42</v>
      </c>
      <c r="B14" s="93">
        <f>B12</f>
        <v>110141</v>
      </c>
      <c r="C14" s="92" t="s">
        <v>43</v>
      </c>
      <c r="D14" s="93">
        <f>D12</f>
        <v>110141</v>
      </c>
      <c r="E14" s="94"/>
      <c r="F14" s="96"/>
    </row>
    <row r="15" spans="1:6" ht="18.75" customHeight="1" x14ac:dyDescent="0.25">
      <c r="A15" s="196" t="s">
        <v>44</v>
      </c>
      <c r="B15" s="196"/>
      <c r="C15" s="196"/>
      <c r="D15" s="196"/>
      <c r="E15" s="196"/>
      <c r="F15" s="196"/>
    </row>
    <row r="16" spans="1:6" s="98" customFormat="1" ht="15" customHeight="1" x14ac:dyDescent="0.25">
      <c r="A16" s="87" t="s">
        <v>45</v>
      </c>
      <c r="B16" s="87"/>
      <c r="C16" s="97"/>
      <c r="D16" s="87" t="s">
        <v>46</v>
      </c>
      <c r="E16" s="87"/>
      <c r="F16" s="96">
        <f>IF(C16=0,0,IF(C16&gt;50,F12,IF(C16&gt;40,D14,IF(C16&gt;30,D13,IF(C16&gt;20,D12,IF(C16&gt;10,B14,IF(C16&gt;5,B13,B12)))))))</f>
        <v>0</v>
      </c>
    </row>
    <row r="17" spans="1:6" ht="18.75" customHeight="1" x14ac:dyDescent="0.25">
      <c r="A17" s="196" t="s">
        <v>47</v>
      </c>
      <c r="B17" s="196"/>
      <c r="C17" s="196"/>
      <c r="D17" s="196"/>
      <c r="E17" s="196"/>
      <c r="F17" s="196"/>
    </row>
    <row r="18" spans="1:6" ht="15" customHeight="1" x14ac:dyDescent="0.2">
      <c r="A18" s="190" t="s">
        <v>48</v>
      </c>
      <c r="B18" s="190"/>
      <c r="C18" s="69" t="s">
        <v>49</v>
      </c>
      <c r="D18" s="68" t="s">
        <v>50</v>
      </c>
      <c r="E18" s="69" t="s">
        <v>51</v>
      </c>
      <c r="F18" s="69" t="s">
        <v>52</v>
      </c>
    </row>
    <row r="19" spans="1:6" ht="15" customHeight="1" x14ac:dyDescent="0.2">
      <c r="A19" s="191" t="s">
        <v>53</v>
      </c>
      <c r="B19" s="191"/>
      <c r="C19" s="42" t="s">
        <v>54</v>
      </c>
      <c r="D19" s="43" t="s">
        <v>54</v>
      </c>
      <c r="E19" s="70"/>
      <c r="F19" s="75">
        <f t="shared" ref="F19:F59" si="0">IF(E19="Yes",$D19,0)</f>
        <v>0</v>
      </c>
    </row>
    <row r="20" spans="1:6" ht="15" customHeight="1" x14ac:dyDescent="0.2">
      <c r="A20" s="191" t="s">
        <v>55</v>
      </c>
      <c r="B20" s="191"/>
      <c r="C20" s="42" t="s">
        <v>54</v>
      </c>
      <c r="D20" s="43" t="s">
        <v>54</v>
      </c>
      <c r="E20" s="70"/>
      <c r="F20" s="75">
        <f t="shared" si="0"/>
        <v>0</v>
      </c>
    </row>
    <row r="21" spans="1:6" ht="15" customHeight="1" x14ac:dyDescent="0.2">
      <c r="A21" s="191" t="s">
        <v>56</v>
      </c>
      <c r="B21" s="191"/>
      <c r="C21" s="42" t="s">
        <v>57</v>
      </c>
      <c r="D21" s="43" t="s">
        <v>58</v>
      </c>
      <c r="E21" s="70"/>
      <c r="F21" s="75">
        <f t="shared" si="0"/>
        <v>0</v>
      </c>
    </row>
    <row r="22" spans="1:6" ht="15" customHeight="1" x14ac:dyDescent="0.2">
      <c r="A22" s="191" t="s">
        <v>59</v>
      </c>
      <c r="B22" s="191"/>
      <c r="C22" s="42" t="s">
        <v>60</v>
      </c>
      <c r="D22" s="43">
        <v>232</v>
      </c>
      <c r="E22" s="70"/>
      <c r="F22" s="75">
        <f t="shared" si="0"/>
        <v>0</v>
      </c>
    </row>
    <row r="23" spans="1:6" ht="15" customHeight="1" x14ac:dyDescent="0.2">
      <c r="A23" s="191" t="s">
        <v>61</v>
      </c>
      <c r="B23" s="191"/>
      <c r="C23" s="42" t="s">
        <v>62</v>
      </c>
      <c r="D23" s="43" t="s">
        <v>58</v>
      </c>
      <c r="E23" s="70"/>
      <c r="F23" s="75">
        <f t="shared" si="0"/>
        <v>0</v>
      </c>
    </row>
    <row r="24" spans="1:6" ht="15" customHeight="1" x14ac:dyDescent="0.2">
      <c r="A24" s="191" t="s">
        <v>63</v>
      </c>
      <c r="B24" s="191"/>
      <c r="C24" s="42" t="s">
        <v>64</v>
      </c>
      <c r="D24" s="43">
        <v>238</v>
      </c>
      <c r="E24" s="70"/>
      <c r="F24" s="75">
        <f t="shared" si="0"/>
        <v>0</v>
      </c>
    </row>
    <row r="25" spans="1:6" ht="15" customHeight="1" x14ac:dyDescent="0.2">
      <c r="A25" s="191" t="s">
        <v>65</v>
      </c>
      <c r="B25" s="191"/>
      <c r="C25" s="42" t="s">
        <v>66</v>
      </c>
      <c r="D25" s="43">
        <v>508.87</v>
      </c>
      <c r="E25" s="70"/>
      <c r="F25" s="75">
        <f t="shared" si="0"/>
        <v>0</v>
      </c>
    </row>
    <row r="26" spans="1:6" ht="15" customHeight="1" x14ac:dyDescent="0.2">
      <c r="A26" s="191" t="s">
        <v>67</v>
      </c>
      <c r="B26" s="191"/>
      <c r="C26" s="42" t="s">
        <v>68</v>
      </c>
      <c r="D26" s="43">
        <v>1008</v>
      </c>
      <c r="E26" s="70"/>
      <c r="F26" s="75">
        <f t="shared" si="0"/>
        <v>0</v>
      </c>
    </row>
    <row r="27" spans="1:6" ht="30" customHeight="1" x14ac:dyDescent="0.2">
      <c r="A27" s="191" t="s">
        <v>69</v>
      </c>
      <c r="B27" s="191"/>
      <c r="C27" s="42" t="s">
        <v>70</v>
      </c>
      <c r="D27" s="43">
        <v>165</v>
      </c>
      <c r="E27" s="70"/>
      <c r="F27" s="75">
        <f t="shared" si="0"/>
        <v>0</v>
      </c>
    </row>
    <row r="28" spans="1:6" ht="15" customHeight="1" x14ac:dyDescent="0.2">
      <c r="A28" s="191" t="s">
        <v>71</v>
      </c>
      <c r="B28" s="191"/>
      <c r="C28" s="42" t="s">
        <v>72</v>
      </c>
      <c r="D28" s="43">
        <v>160</v>
      </c>
      <c r="E28" s="70"/>
      <c r="F28" s="75">
        <f t="shared" si="0"/>
        <v>0</v>
      </c>
    </row>
    <row r="29" spans="1:6" ht="15" customHeight="1" x14ac:dyDescent="0.2">
      <c r="A29" s="191" t="s">
        <v>73</v>
      </c>
      <c r="B29" s="191"/>
      <c r="C29" s="42" t="s">
        <v>54</v>
      </c>
      <c r="D29" s="43" t="s">
        <v>54</v>
      </c>
      <c r="E29" s="70"/>
      <c r="F29" s="75">
        <f t="shared" si="0"/>
        <v>0</v>
      </c>
    </row>
    <row r="30" spans="1:6" ht="15" customHeight="1" x14ac:dyDescent="0.2">
      <c r="A30" s="191" t="s">
        <v>74</v>
      </c>
      <c r="B30" s="191"/>
      <c r="C30" s="42" t="s">
        <v>75</v>
      </c>
      <c r="D30" s="43">
        <v>457</v>
      </c>
      <c r="E30" s="70"/>
      <c r="F30" s="75">
        <f t="shared" si="0"/>
        <v>0</v>
      </c>
    </row>
    <row r="31" spans="1:6" ht="15" customHeight="1" x14ac:dyDescent="0.2">
      <c r="A31" s="191" t="s">
        <v>76</v>
      </c>
      <c r="B31" s="191"/>
      <c r="C31" s="42" t="s">
        <v>77</v>
      </c>
      <c r="D31" s="43">
        <v>199</v>
      </c>
      <c r="E31" s="70"/>
      <c r="F31" s="75">
        <f t="shared" si="0"/>
        <v>0</v>
      </c>
    </row>
    <row r="32" spans="1:6" ht="15" customHeight="1" x14ac:dyDescent="0.2">
      <c r="A32" s="191" t="s">
        <v>78</v>
      </c>
      <c r="B32" s="191"/>
      <c r="C32" s="42" t="s">
        <v>54</v>
      </c>
      <c r="D32" s="43" t="s">
        <v>54</v>
      </c>
      <c r="E32" s="70"/>
      <c r="F32" s="75">
        <f t="shared" si="0"/>
        <v>0</v>
      </c>
    </row>
    <row r="33" spans="1:6" ht="15" customHeight="1" x14ac:dyDescent="0.2">
      <c r="A33" s="192" t="s">
        <v>79</v>
      </c>
      <c r="B33" s="192"/>
      <c r="C33" s="42" t="s">
        <v>80</v>
      </c>
      <c r="D33" s="43">
        <v>162</v>
      </c>
      <c r="E33" s="70"/>
      <c r="F33" s="75">
        <f t="shared" si="0"/>
        <v>0</v>
      </c>
    </row>
    <row r="34" spans="1:6" ht="15" customHeight="1" x14ac:dyDescent="0.2">
      <c r="A34" s="192" t="s">
        <v>81</v>
      </c>
      <c r="B34" s="192"/>
      <c r="C34" s="42" t="s">
        <v>82</v>
      </c>
      <c r="D34" s="43">
        <v>8504</v>
      </c>
      <c r="E34" s="70"/>
      <c r="F34" s="75">
        <f t="shared" si="0"/>
        <v>0</v>
      </c>
    </row>
    <row r="35" spans="1:6" ht="15" customHeight="1" x14ac:dyDescent="0.2">
      <c r="A35" s="192" t="s">
        <v>83</v>
      </c>
      <c r="B35" s="192"/>
      <c r="C35" s="42" t="s">
        <v>84</v>
      </c>
      <c r="D35" s="43">
        <v>3459</v>
      </c>
      <c r="E35" s="70"/>
      <c r="F35" s="75">
        <f t="shared" si="0"/>
        <v>0</v>
      </c>
    </row>
    <row r="36" spans="1:6" ht="15" customHeight="1" x14ac:dyDescent="0.2">
      <c r="A36" s="192" t="s">
        <v>85</v>
      </c>
      <c r="B36" s="192"/>
      <c r="C36" s="42" t="s">
        <v>86</v>
      </c>
      <c r="D36" s="43">
        <v>4403</v>
      </c>
      <c r="E36" s="70"/>
      <c r="F36" s="75">
        <f t="shared" si="0"/>
        <v>0</v>
      </c>
    </row>
    <row r="37" spans="1:6" ht="15" customHeight="1" x14ac:dyDescent="0.2">
      <c r="A37" s="192" t="s">
        <v>87</v>
      </c>
      <c r="B37" s="192"/>
      <c r="C37" s="42" t="s">
        <v>88</v>
      </c>
      <c r="D37" s="43">
        <v>774</v>
      </c>
      <c r="E37" s="70"/>
      <c r="F37" s="75">
        <f t="shared" si="0"/>
        <v>0</v>
      </c>
    </row>
    <row r="38" spans="1:6" ht="15" customHeight="1" x14ac:dyDescent="0.2">
      <c r="A38" s="192" t="s">
        <v>89</v>
      </c>
      <c r="B38" s="192"/>
      <c r="C38" s="42" t="s">
        <v>90</v>
      </c>
      <c r="D38" s="43">
        <v>774</v>
      </c>
      <c r="E38" s="70"/>
      <c r="F38" s="75">
        <f t="shared" si="0"/>
        <v>0</v>
      </c>
    </row>
    <row r="39" spans="1:6" s="71" customFormat="1" ht="15" customHeight="1" x14ac:dyDescent="0.2">
      <c r="A39" s="192" t="s">
        <v>91</v>
      </c>
      <c r="B39" s="192"/>
      <c r="C39" s="42" t="s">
        <v>92</v>
      </c>
      <c r="D39" s="43">
        <v>774</v>
      </c>
      <c r="E39" s="70"/>
      <c r="F39" s="76">
        <f t="shared" si="0"/>
        <v>0</v>
      </c>
    </row>
    <row r="40" spans="1:6" ht="30" customHeight="1" x14ac:dyDescent="0.2">
      <c r="A40" s="191" t="s">
        <v>93</v>
      </c>
      <c r="B40" s="191"/>
      <c r="C40" s="45" t="s">
        <v>94</v>
      </c>
      <c r="D40" s="43">
        <v>429</v>
      </c>
      <c r="E40" s="70"/>
      <c r="F40" s="75">
        <f t="shared" si="0"/>
        <v>0</v>
      </c>
    </row>
    <row r="41" spans="1:6" ht="15" customHeight="1" x14ac:dyDescent="0.2">
      <c r="A41" s="191" t="s">
        <v>95</v>
      </c>
      <c r="B41" s="191"/>
      <c r="C41" s="45" t="s">
        <v>96</v>
      </c>
      <c r="D41" s="43">
        <v>464</v>
      </c>
      <c r="E41" s="70"/>
      <c r="F41" s="75">
        <f t="shared" si="0"/>
        <v>0</v>
      </c>
    </row>
    <row r="42" spans="1:6" ht="15" customHeight="1" x14ac:dyDescent="0.2">
      <c r="A42" s="191" t="s">
        <v>97</v>
      </c>
      <c r="B42" s="191"/>
      <c r="C42" s="45" t="s">
        <v>98</v>
      </c>
      <c r="D42" s="43">
        <v>879</v>
      </c>
      <c r="E42" s="70"/>
      <c r="F42" s="75">
        <f t="shared" si="0"/>
        <v>0</v>
      </c>
    </row>
    <row r="43" spans="1:6" ht="15" customHeight="1" x14ac:dyDescent="0.2">
      <c r="A43" s="191" t="s">
        <v>99</v>
      </c>
      <c r="B43" s="191"/>
      <c r="C43" s="42" t="s">
        <v>100</v>
      </c>
      <c r="D43" s="43">
        <v>115</v>
      </c>
      <c r="E43" s="70"/>
      <c r="F43" s="75">
        <f t="shared" si="0"/>
        <v>0</v>
      </c>
    </row>
    <row r="44" spans="1:6" ht="15" customHeight="1" x14ac:dyDescent="0.2">
      <c r="A44" s="191" t="s">
        <v>101</v>
      </c>
      <c r="B44" s="191"/>
      <c r="C44" s="42" t="s">
        <v>54</v>
      </c>
      <c r="D44" s="43" t="s">
        <v>54</v>
      </c>
      <c r="E44" s="70"/>
      <c r="F44" s="75">
        <f t="shared" si="0"/>
        <v>0</v>
      </c>
    </row>
    <row r="45" spans="1:6" ht="15" customHeight="1" x14ac:dyDescent="0.2">
      <c r="A45" s="191" t="s">
        <v>102</v>
      </c>
      <c r="B45" s="191"/>
      <c r="C45" s="42" t="s">
        <v>54</v>
      </c>
      <c r="D45" s="43" t="s">
        <v>54</v>
      </c>
      <c r="E45" s="70"/>
      <c r="F45" s="75">
        <f t="shared" si="0"/>
        <v>0</v>
      </c>
    </row>
    <row r="46" spans="1:6" ht="15" customHeight="1" x14ac:dyDescent="0.2">
      <c r="A46" s="191" t="s">
        <v>103</v>
      </c>
      <c r="B46" s="191"/>
      <c r="C46" s="42" t="s">
        <v>104</v>
      </c>
      <c r="D46" s="43">
        <v>105.67</v>
      </c>
      <c r="E46" s="70"/>
      <c r="F46" s="75">
        <f t="shared" si="0"/>
        <v>0</v>
      </c>
    </row>
    <row r="47" spans="1:6" ht="15" customHeight="1" x14ac:dyDescent="0.2">
      <c r="A47" s="191" t="s">
        <v>105</v>
      </c>
      <c r="B47" s="191"/>
      <c r="C47" s="42" t="s">
        <v>57</v>
      </c>
      <c r="D47" s="43" t="s">
        <v>58</v>
      </c>
      <c r="E47" s="70"/>
      <c r="F47" s="75">
        <f t="shared" si="0"/>
        <v>0</v>
      </c>
    </row>
    <row r="48" spans="1:6" ht="15" customHeight="1" x14ac:dyDescent="0.2">
      <c r="A48" s="191" t="s">
        <v>106</v>
      </c>
      <c r="B48" s="191"/>
      <c r="C48" s="42" t="s">
        <v>107</v>
      </c>
      <c r="D48" s="43">
        <v>50</v>
      </c>
      <c r="E48" s="70"/>
      <c r="F48" s="75">
        <f t="shared" si="0"/>
        <v>0</v>
      </c>
    </row>
    <row r="49" spans="1:6" ht="15" customHeight="1" x14ac:dyDescent="0.2">
      <c r="A49" s="191" t="s">
        <v>108</v>
      </c>
      <c r="B49" s="191"/>
      <c r="C49" s="42" t="s">
        <v>109</v>
      </c>
      <c r="D49" s="43">
        <v>174</v>
      </c>
      <c r="E49" s="70"/>
      <c r="F49" s="75">
        <f t="shared" si="0"/>
        <v>0</v>
      </c>
    </row>
    <row r="50" spans="1:6" ht="15" customHeight="1" x14ac:dyDescent="0.2">
      <c r="A50" s="191" t="s">
        <v>110</v>
      </c>
      <c r="B50" s="191"/>
      <c r="C50" s="42" t="s">
        <v>54</v>
      </c>
      <c r="D50" s="43" t="s">
        <v>54</v>
      </c>
      <c r="E50" s="70"/>
      <c r="F50" s="75">
        <f t="shared" si="0"/>
        <v>0</v>
      </c>
    </row>
    <row r="51" spans="1:6" ht="15" customHeight="1" x14ac:dyDescent="0.2">
      <c r="A51" s="191" t="s">
        <v>111</v>
      </c>
      <c r="B51" s="191"/>
      <c r="C51" s="42" t="s">
        <v>54</v>
      </c>
      <c r="D51" s="43" t="s">
        <v>54</v>
      </c>
      <c r="E51" s="70"/>
      <c r="F51" s="75">
        <f t="shared" si="0"/>
        <v>0</v>
      </c>
    </row>
    <row r="52" spans="1:6" ht="15" customHeight="1" x14ac:dyDescent="0.2">
      <c r="A52" s="191" t="s">
        <v>112</v>
      </c>
      <c r="B52" s="191"/>
      <c r="C52" s="42" t="s">
        <v>113</v>
      </c>
      <c r="D52" s="43">
        <v>347.6</v>
      </c>
      <c r="E52" s="70"/>
      <c r="F52" s="75">
        <f t="shared" si="0"/>
        <v>0</v>
      </c>
    </row>
    <row r="53" spans="1:6" ht="15" customHeight="1" x14ac:dyDescent="0.2">
      <c r="A53" s="191" t="s">
        <v>114</v>
      </c>
      <c r="B53" s="191"/>
      <c r="C53" s="42" t="s">
        <v>115</v>
      </c>
      <c r="D53" s="43">
        <v>268</v>
      </c>
      <c r="E53" s="70"/>
      <c r="F53" s="75">
        <f t="shared" si="0"/>
        <v>0</v>
      </c>
    </row>
    <row r="54" spans="1:6" ht="15" customHeight="1" x14ac:dyDescent="0.2">
      <c r="A54" s="191" t="s">
        <v>116</v>
      </c>
      <c r="B54" s="191"/>
      <c r="C54" s="42" t="s">
        <v>117</v>
      </c>
      <c r="D54" s="43">
        <v>243</v>
      </c>
      <c r="E54" s="70"/>
      <c r="F54" s="75">
        <f t="shared" si="0"/>
        <v>0</v>
      </c>
    </row>
    <row r="55" spans="1:6" ht="15" customHeight="1" x14ac:dyDescent="0.2">
      <c r="A55" s="191" t="s">
        <v>118</v>
      </c>
      <c r="B55" s="191"/>
      <c r="C55" s="42" t="s">
        <v>119</v>
      </c>
      <c r="D55" s="43">
        <v>576</v>
      </c>
      <c r="E55" s="70"/>
      <c r="F55" s="75">
        <f t="shared" si="0"/>
        <v>0</v>
      </c>
    </row>
    <row r="56" spans="1:6" ht="15" customHeight="1" x14ac:dyDescent="0.2">
      <c r="A56" s="191" t="s">
        <v>120</v>
      </c>
      <c r="B56" s="191"/>
      <c r="C56" s="42" t="s">
        <v>54</v>
      </c>
      <c r="D56" s="43" t="s">
        <v>54</v>
      </c>
      <c r="E56" s="70"/>
      <c r="F56" s="75">
        <f t="shared" si="0"/>
        <v>0</v>
      </c>
    </row>
    <row r="57" spans="1:6" ht="15" customHeight="1" x14ac:dyDescent="0.2">
      <c r="A57" s="191" t="s">
        <v>121</v>
      </c>
      <c r="B57" s="191"/>
      <c r="C57" s="42" t="s">
        <v>57</v>
      </c>
      <c r="D57" s="43" t="s">
        <v>58</v>
      </c>
      <c r="E57" s="70"/>
      <c r="F57" s="75">
        <f t="shared" si="0"/>
        <v>0</v>
      </c>
    </row>
    <row r="58" spans="1:6" ht="15" customHeight="1" x14ac:dyDescent="0.2">
      <c r="A58" s="191" t="s">
        <v>122</v>
      </c>
      <c r="B58" s="191"/>
      <c r="C58" s="42" t="s">
        <v>123</v>
      </c>
      <c r="D58" s="43">
        <v>902.56</v>
      </c>
      <c r="E58" s="70"/>
      <c r="F58" s="75">
        <f t="shared" si="0"/>
        <v>0</v>
      </c>
    </row>
    <row r="59" spans="1:6" ht="15" customHeight="1" x14ac:dyDescent="0.2">
      <c r="A59" s="191" t="s">
        <v>124</v>
      </c>
      <c r="B59" s="191"/>
      <c r="C59" s="42" t="s">
        <v>125</v>
      </c>
      <c r="D59" s="43">
        <v>8921</v>
      </c>
      <c r="E59" s="70"/>
      <c r="F59" s="229">
        <f t="shared" si="0"/>
        <v>0</v>
      </c>
    </row>
    <row r="60" spans="1:6" x14ac:dyDescent="0.2">
      <c r="A60" s="210"/>
      <c r="B60" s="211"/>
      <c r="C60" s="211"/>
      <c r="D60" s="220" t="s">
        <v>126</v>
      </c>
      <c r="E60" s="219" t="s">
        <v>127</v>
      </c>
      <c r="F60" s="230">
        <f>IF(C16=0,0,SUM(F16,F19:F59))</f>
        <v>0</v>
      </c>
    </row>
    <row r="61" spans="1:6" ht="18" customHeight="1" x14ac:dyDescent="0.25">
      <c r="A61" s="200" t="s">
        <v>128</v>
      </c>
      <c r="B61" s="200"/>
      <c r="C61" s="200"/>
      <c r="D61" s="200"/>
      <c r="E61" s="200"/>
      <c r="F61" s="200"/>
    </row>
    <row r="62" spans="1:6" x14ac:dyDescent="0.2">
      <c r="A62" s="199" t="s">
        <v>48</v>
      </c>
      <c r="B62" s="199"/>
      <c r="C62" s="199"/>
      <c r="D62" s="199"/>
      <c r="E62" s="69" t="s">
        <v>49</v>
      </c>
      <c r="F62" s="69" t="s">
        <v>50</v>
      </c>
    </row>
    <row r="63" spans="1:6" x14ac:dyDescent="0.2">
      <c r="A63" s="202"/>
      <c r="B63" s="203"/>
      <c r="C63" s="203"/>
      <c r="D63" s="204"/>
      <c r="E63" s="197"/>
      <c r="F63" s="77"/>
    </row>
    <row r="64" spans="1:6" x14ac:dyDescent="0.2">
      <c r="A64" s="202"/>
      <c r="B64" s="203"/>
      <c r="C64" s="203"/>
      <c r="D64" s="204"/>
      <c r="E64" s="197"/>
      <c r="F64" s="77"/>
    </row>
    <row r="65" spans="1:6" x14ac:dyDescent="0.2">
      <c r="A65" s="205"/>
      <c r="B65" s="206"/>
      <c r="C65" s="206"/>
      <c r="D65" s="207"/>
      <c r="E65" s="197"/>
      <c r="F65" s="77"/>
    </row>
    <row r="66" spans="1:6" x14ac:dyDescent="0.2">
      <c r="A66" s="205"/>
      <c r="B66" s="206"/>
      <c r="C66" s="206"/>
      <c r="D66" s="207"/>
      <c r="E66" s="197"/>
      <c r="F66" s="77"/>
    </row>
    <row r="67" spans="1:6" x14ac:dyDescent="0.2">
      <c r="A67" s="208"/>
      <c r="B67" s="201"/>
      <c r="C67" s="201"/>
      <c r="D67" s="209"/>
      <c r="E67" s="170"/>
      <c r="F67" s="78"/>
    </row>
    <row r="68" spans="1:6" x14ac:dyDescent="0.2">
      <c r="A68" s="210"/>
      <c r="B68" s="211"/>
      <c r="C68" s="211"/>
      <c r="D68" s="218" t="s">
        <v>129</v>
      </c>
      <c r="E68" s="198" t="s">
        <v>127</v>
      </c>
      <c r="F68" s="229">
        <f>IF(SUM(F63:F67)&lt;=(F60*0.25),SUM(F63:F67),"ERROR")</f>
        <v>0</v>
      </c>
    </row>
    <row r="69" spans="1:6" x14ac:dyDescent="0.2">
      <c r="A69" s="210"/>
      <c r="B69" s="211"/>
      <c r="C69" s="211"/>
      <c r="D69" s="171" t="s">
        <v>130</v>
      </c>
      <c r="E69" s="198" t="s">
        <v>127</v>
      </c>
      <c r="F69" s="229">
        <f>IFERROR(SUM(F60+F68),"ERROR")</f>
        <v>0</v>
      </c>
    </row>
    <row r="70" spans="1:6" ht="18" customHeight="1" x14ac:dyDescent="0.25">
      <c r="A70" s="212" t="s">
        <v>131</v>
      </c>
      <c r="B70" s="212"/>
      <c r="C70" s="212"/>
      <c r="D70" s="212"/>
      <c r="E70" s="213"/>
      <c r="F70" s="196"/>
    </row>
    <row r="71" spans="1:6" x14ac:dyDescent="0.2">
      <c r="A71" s="210"/>
      <c r="B71" s="211"/>
      <c r="C71" s="211"/>
      <c r="D71" s="211"/>
      <c r="E71" s="220" t="s">
        <v>132</v>
      </c>
      <c r="F71" s="229">
        <f>IFERROR(ROUND(0.005*F69,2),"ERROR")</f>
        <v>0</v>
      </c>
    </row>
    <row r="72" spans="1:6" x14ac:dyDescent="0.2">
      <c r="A72" s="210"/>
      <c r="B72" s="211"/>
      <c r="C72" s="211"/>
      <c r="D72" s="211"/>
      <c r="E72" s="220" t="s">
        <v>133</v>
      </c>
      <c r="F72" s="230">
        <v>30</v>
      </c>
    </row>
    <row r="73" spans="1:6" x14ac:dyDescent="0.2">
      <c r="A73" s="226" t="s">
        <v>134</v>
      </c>
      <c r="B73" s="221"/>
      <c r="C73" s="221"/>
      <c r="D73" s="221"/>
      <c r="E73" s="221"/>
      <c r="F73" s="214"/>
    </row>
    <row r="74" spans="1:6" x14ac:dyDescent="0.2">
      <c r="A74" s="227"/>
      <c r="B74" s="223" t="s">
        <v>135</v>
      </c>
      <c r="C74" s="73"/>
      <c r="D74" s="224"/>
      <c r="E74" s="223" t="s">
        <v>136</v>
      </c>
      <c r="F74" s="229">
        <f>C74*4</f>
        <v>0</v>
      </c>
    </row>
    <row r="75" spans="1:6" x14ac:dyDescent="0.2">
      <c r="A75" s="227"/>
      <c r="B75" s="222"/>
      <c r="C75" s="222"/>
      <c r="D75" s="225" t="s">
        <v>137</v>
      </c>
      <c r="E75" s="72" t="s">
        <v>127</v>
      </c>
      <c r="F75" s="231">
        <f>IF(SUM(F69:F74)&lt;100,0,SUM(F69:F74))</f>
        <v>0</v>
      </c>
    </row>
    <row r="76" spans="1:6" x14ac:dyDescent="0.2">
      <c r="A76" s="210"/>
      <c r="B76" s="211"/>
      <c r="C76" s="211"/>
      <c r="D76" s="211"/>
      <c r="E76" s="228" t="s">
        <v>138</v>
      </c>
      <c r="F76" s="75">
        <f>F75*C16</f>
        <v>0</v>
      </c>
    </row>
  </sheetData>
  <conditionalFormatting sqref="A19:A32">
    <cfRule type="containsText" dxfId="273" priority="11" operator="containsText" text="&quot;">
      <formula>NOT(ISERROR(SEARCH("""",A19)))</formula>
    </cfRule>
  </conditionalFormatting>
  <conditionalFormatting sqref="A40:A59">
    <cfRule type="containsText" dxfId="272" priority="9" operator="containsText" text="&quot;">
      <formula>NOT(ISERROR(SEARCH("""",A40)))</formula>
    </cfRule>
  </conditionalFormatting>
  <conditionalFormatting sqref="A3:F3">
    <cfRule type="containsText" dxfId="271" priority="63" operator="containsText" text="&quot;">
      <formula>NOT(ISERROR(SEARCH("""",A3)))</formula>
    </cfRule>
  </conditionalFormatting>
  <conditionalFormatting sqref="B12:B14">
    <cfRule type="containsText" dxfId="270" priority="3" operator="containsText" text="&quot;">
      <formula>NOT(ISERROR(SEARCH("""",B12)))</formula>
    </cfRule>
  </conditionalFormatting>
  <conditionalFormatting sqref="B6:C9">
    <cfRule type="containsText" dxfId="269" priority="5" operator="containsText" text="&quot;">
      <formula>NOT(ISERROR(SEARCH("""",B6)))</formula>
    </cfRule>
  </conditionalFormatting>
  <conditionalFormatting sqref="C19:D59">
    <cfRule type="containsText" dxfId="268" priority="8" operator="containsText" text="&quot;">
      <formula>NOT(ISERROR(SEARCH("""",C19)))</formula>
    </cfRule>
  </conditionalFormatting>
  <conditionalFormatting sqref="D12:D14">
    <cfRule type="containsText" dxfId="267" priority="2" operator="containsText" text="&quot;">
      <formula>NOT(ISERROR(SEARCH("""",D12)))</formula>
    </cfRule>
  </conditionalFormatting>
  <conditionalFormatting sqref="E6:F8">
    <cfRule type="containsText" dxfId="266" priority="4" operator="containsText" text="&quot;">
      <formula>NOT(ISERROR(SEARCH("""",E6)))</formula>
    </cfRule>
  </conditionalFormatting>
  <conditionalFormatting sqref="F12">
    <cfRule type="containsText" dxfId="265" priority="1" operator="containsText" text="&quot;">
      <formula>NOT(ISERROR(SEARCH("""",F12)))</formula>
    </cfRule>
  </conditionalFormatting>
  <dataValidations disablePrompts="1" count="3">
    <dataValidation allowBlank="1" showInputMessage="1" showErrorMessage="1" error="Only Yes or No may be entered." sqref="E67" xr:uid="{00000000-0002-0000-0100-000000000000}"/>
    <dataValidation allowBlank="1" showInputMessage="1" showErrorMessage="1" error="Only one vehicle configuration may be used on each spreadsheet." sqref="E7:E8 E14" xr:uid="{00000000-0002-0000-0100-000001000000}"/>
    <dataValidation type="list" allowBlank="1" showInputMessage="1" showErrorMessage="1" error="Only Yes or No may be entered." sqref="E19:E59" xr:uid="{00000000-0002-0000-0100-000002000000}">
      <formula1>"Yes, No"</formula1>
    </dataValidation>
  </dataValidations>
  <pageMargins left="0.7" right="0.7" top="1" bottom="0.75" header="0.3" footer="0.3"/>
  <pageSetup scale="76" fitToWidth="0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77"/>
  <sheetViews>
    <sheetView view="pageLayout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10.85546875" style="1" bestFit="1" customWidth="1"/>
    <col min="8" max="8" width="7" style="1" customWidth="1"/>
    <col min="9" max="9" width="10.85546875" style="1" bestFit="1" customWidth="1"/>
    <col min="10" max="10" width="7" style="1" customWidth="1"/>
    <col min="11" max="11" width="10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311" t="s">
        <v>206</v>
      </c>
      <c r="B3" s="311"/>
      <c r="C3" s="311"/>
      <c r="D3" s="311"/>
      <c r="E3" s="311"/>
      <c r="F3" s="311"/>
    </row>
    <row r="4" spans="1:11" ht="15.95" customHeight="1" thickBot="1" x14ac:dyDescent="0.3">
      <c r="A4" s="2" t="s">
        <v>207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167</v>
      </c>
      <c r="C6" s="272"/>
      <c r="D6" s="124" t="s">
        <v>22</v>
      </c>
      <c r="E6" s="272" t="s">
        <v>208</v>
      </c>
      <c r="F6" s="272"/>
    </row>
    <row r="7" spans="1:11" ht="14.85" customHeight="1" x14ac:dyDescent="0.25">
      <c r="A7" s="53" t="s">
        <v>24</v>
      </c>
      <c r="B7" s="272" t="s">
        <v>203</v>
      </c>
      <c r="C7" s="272"/>
      <c r="D7" s="124" t="s">
        <v>155</v>
      </c>
      <c r="E7" s="272" t="s">
        <v>172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79"/>
      <c r="E8" s="46"/>
      <c r="F8" s="47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312"/>
      <c r="F9" s="312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43">
        <v>454001</v>
      </c>
      <c r="C12" s="29" t="s">
        <v>38</v>
      </c>
      <c r="D12" s="43">
        <v>453701</v>
      </c>
      <c r="E12" s="30" t="s">
        <v>39</v>
      </c>
      <c r="F12" s="43">
        <v>453401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43">
        <v>454001</v>
      </c>
      <c r="C13" s="29" t="s">
        <v>41</v>
      </c>
      <c r="D13" s="43">
        <v>453701</v>
      </c>
      <c r="E13" s="31"/>
      <c r="F13" s="32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43">
        <v>454001</v>
      </c>
      <c r="C14" s="29" t="s">
        <v>43</v>
      </c>
      <c r="D14" s="43">
        <v>453701</v>
      </c>
      <c r="E14" s="33"/>
      <c r="F14" s="3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59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16">
        <f t="shared" si="0"/>
        <v>0</v>
      </c>
      <c r="G39" s="35"/>
      <c r="H39" s="35"/>
      <c r="I39" s="35"/>
      <c r="J39" s="35"/>
      <c r="K39" s="35"/>
    </row>
    <row r="40" spans="1:11" ht="2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66" t="s">
        <v>101</v>
      </c>
      <c r="B44" s="266"/>
      <c r="C44" s="42">
        <v>40142</v>
      </c>
      <c r="D44" s="43">
        <v>200.02</v>
      </c>
      <c r="E44" s="19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54" t="s">
        <v>102</v>
      </c>
      <c r="B45" s="254"/>
      <c r="C45" s="42" t="s">
        <v>54</v>
      </c>
      <c r="D45" s="42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191" t="s">
        <v>141</v>
      </c>
      <c r="B46" s="191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>
        <v>30057</v>
      </c>
      <c r="D49" s="43">
        <v>41.26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124</v>
      </c>
      <c r="B59" s="191"/>
      <c r="C59" s="42" t="s">
        <v>209</v>
      </c>
      <c r="D59" s="43">
        <v>22504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ht="15.95" customHeight="1" thickBot="1" x14ac:dyDescent="0.3">
      <c r="A60" s="262" t="s">
        <v>144</v>
      </c>
      <c r="B60" s="262"/>
      <c r="C60" s="262"/>
      <c r="D60" s="262"/>
      <c r="E60" s="22" t="s">
        <v>127</v>
      </c>
      <c r="F60" s="23">
        <f>IF(C16=0,0,SUM(F16,F24:F59))</f>
        <v>0</v>
      </c>
    </row>
    <row r="61" spans="1:11" ht="21.95" customHeight="1" thickBot="1" x14ac:dyDescent="0.4">
      <c r="A61" s="271" t="s">
        <v>128</v>
      </c>
      <c r="B61" s="271"/>
      <c r="C61" s="271"/>
      <c r="D61" s="271"/>
      <c r="E61" s="271"/>
      <c r="F61" s="271"/>
    </row>
    <row r="62" spans="1:11" x14ac:dyDescent="0.25">
      <c r="A62" s="259" t="s">
        <v>48</v>
      </c>
      <c r="B62" s="259"/>
      <c r="C62" s="259"/>
      <c r="D62" s="259"/>
      <c r="E62" s="17" t="s">
        <v>49</v>
      </c>
      <c r="F62" s="18" t="s">
        <v>50</v>
      </c>
    </row>
    <row r="63" spans="1:11" ht="18.95" customHeight="1" x14ac:dyDescent="0.3">
      <c r="A63" s="260"/>
      <c r="B63" s="260"/>
      <c r="C63" s="260"/>
      <c r="D63" s="260"/>
      <c r="E63" s="24"/>
      <c r="F63" s="25"/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x14ac:dyDescent="0.25">
      <c r="A67" s="261"/>
      <c r="B67" s="261"/>
      <c r="C67" s="261"/>
      <c r="D67" s="261"/>
      <c r="E67" s="19"/>
      <c r="F67" s="26"/>
    </row>
    <row r="68" spans="1:6" x14ac:dyDescent="0.25">
      <c r="A68" s="262" t="s">
        <v>145</v>
      </c>
      <c r="B68" s="262"/>
      <c r="C68" s="262"/>
      <c r="D68" s="262"/>
      <c r="E68" s="22" t="s">
        <v>127</v>
      </c>
      <c r="F68" s="23">
        <f>IF(SUM(F63:F67)&lt;=(F60*0.25),SUM(F63:F67),"ERROR")</f>
        <v>0</v>
      </c>
    </row>
    <row r="69" spans="1:6" ht="15.95" customHeight="1" thickBot="1" x14ac:dyDescent="0.3">
      <c r="A69" s="262" t="s">
        <v>146</v>
      </c>
      <c r="B69" s="262"/>
      <c r="C69" s="262"/>
      <c r="D69" s="262"/>
      <c r="E69" s="22" t="s">
        <v>127</v>
      </c>
      <c r="F69" s="23">
        <f>IFERROR(SUM(F60+F68),"ERROR")</f>
        <v>0</v>
      </c>
    </row>
    <row r="70" spans="1:6" ht="21.95" customHeight="1" thickBot="1" x14ac:dyDescent="0.4">
      <c r="A70" s="271" t="s">
        <v>131</v>
      </c>
      <c r="B70" s="271"/>
      <c r="C70" s="271"/>
      <c r="D70" s="271"/>
      <c r="E70" s="271"/>
      <c r="F70" s="271"/>
    </row>
    <row r="71" spans="1:6" x14ac:dyDescent="0.25">
      <c r="A71" s="262" t="s">
        <v>147</v>
      </c>
      <c r="B71" s="262"/>
      <c r="C71" s="262"/>
      <c r="D71" s="262"/>
      <c r="E71" s="262"/>
      <c r="F71" s="23">
        <f>IFERROR(ROUND(0.005*F69,2),"ERROR")</f>
        <v>0</v>
      </c>
    </row>
    <row r="72" spans="1:6" x14ac:dyDescent="0.25">
      <c r="A72" s="262" t="s">
        <v>148</v>
      </c>
      <c r="B72" s="262"/>
      <c r="C72" s="262"/>
      <c r="D72" s="262"/>
      <c r="E72" s="262"/>
      <c r="F72" s="16">
        <v>30</v>
      </c>
    </row>
    <row r="73" spans="1:6" x14ac:dyDescent="0.25">
      <c r="A73" s="263" t="s">
        <v>134</v>
      </c>
      <c r="B73" s="263"/>
      <c r="C73" s="263"/>
      <c r="D73" s="263"/>
      <c r="E73" s="263"/>
      <c r="F73" s="263"/>
    </row>
    <row r="74" spans="1:6" x14ac:dyDescent="0.25">
      <c r="A74" s="262" t="s">
        <v>149</v>
      </c>
      <c r="B74" s="262"/>
      <c r="C74" s="27"/>
      <c r="D74" s="264" t="s">
        <v>150</v>
      </c>
      <c r="E74" s="264"/>
      <c r="F74" s="16">
        <f>C74*4</f>
        <v>0</v>
      </c>
    </row>
    <row r="75" spans="1:6" x14ac:dyDescent="0.25">
      <c r="A75" s="262" t="s">
        <v>151</v>
      </c>
      <c r="B75" s="262"/>
      <c r="C75" s="262"/>
      <c r="D75" s="262"/>
      <c r="E75" s="22" t="s">
        <v>127</v>
      </c>
      <c r="F75" s="16">
        <f>IF(SUM(F69:F74)&lt;100,0,SUM(F69:F74))</f>
        <v>0</v>
      </c>
    </row>
    <row r="76" spans="1:6" ht="15.95" customHeight="1" thickBot="1" x14ac:dyDescent="0.3">
      <c r="A76" s="265" t="s">
        <v>152</v>
      </c>
      <c r="B76" s="265"/>
      <c r="C76" s="265"/>
      <c r="D76" s="265"/>
      <c r="E76" s="265"/>
      <c r="F76" s="28">
        <f>F75*C16</f>
        <v>0</v>
      </c>
    </row>
    <row r="77" spans="1:6" ht="15.95" customHeight="1" thickTop="1" x14ac:dyDescent="0.25"/>
  </sheetData>
  <conditionalFormatting sqref="A19:A32">
    <cfRule type="containsText" dxfId="85" priority="7" operator="containsText" text="&quot;">
      <formula>NOT(ISERROR(SEARCH("""",A19)))</formula>
    </cfRule>
  </conditionalFormatting>
  <conditionalFormatting sqref="A40:A59">
    <cfRule type="containsText" dxfId="84" priority="2" operator="containsText" text="&quot;">
      <formula>NOT(ISERROR(SEARCH("""",A40)))</formula>
    </cfRule>
  </conditionalFormatting>
  <conditionalFormatting sqref="A8:C9">
    <cfRule type="containsText" dxfId="83" priority="15" operator="containsText" text="&quot;">
      <formula>NOT(ISERROR(SEARCH("""",A8)))</formula>
    </cfRule>
  </conditionalFormatting>
  <conditionalFormatting sqref="A3:F3">
    <cfRule type="containsText" dxfId="82" priority="40" operator="containsText" text="&quot;">
      <formula>NOT(ISERROR(SEARCH("""",A3)))</formula>
    </cfRule>
  </conditionalFormatting>
  <conditionalFormatting sqref="B12:B14">
    <cfRule type="containsText" dxfId="81" priority="12" operator="containsText" text="&quot;">
      <formula>NOT(ISERROR(SEARCH("""",B12)))</formula>
    </cfRule>
  </conditionalFormatting>
  <conditionalFormatting sqref="B6:D7">
    <cfRule type="containsText" dxfId="80" priority="14" operator="containsText" text="&quot;">
      <formula>NOT(ISERROR(SEARCH("""",B6)))</formula>
    </cfRule>
  </conditionalFormatting>
  <conditionalFormatting sqref="C19:D59">
    <cfRule type="containsText" dxfId="79" priority="1" operator="containsText" text="&quot;">
      <formula>NOT(ISERROR(SEARCH("""",C19)))</formula>
    </cfRule>
  </conditionalFormatting>
  <conditionalFormatting sqref="D12:D14">
    <cfRule type="containsText" dxfId="78" priority="11" operator="containsText" text="&quot;">
      <formula>NOT(ISERROR(SEARCH("""",D12)))</formula>
    </cfRule>
  </conditionalFormatting>
  <conditionalFormatting sqref="E9">
    <cfRule type="containsText" dxfId="77" priority="39" operator="containsText" text="&quot;">
      <formula>NOT(ISERROR(SEARCH("""",E9)))</formula>
    </cfRule>
  </conditionalFormatting>
  <conditionalFormatting sqref="E6:F8">
    <cfRule type="containsText" dxfId="76" priority="13" operator="containsText" text="&quot;">
      <formula>NOT(ISERROR(SEARCH("""",E6)))</formula>
    </cfRule>
  </conditionalFormatting>
  <conditionalFormatting sqref="F12">
    <cfRule type="containsText" dxfId="75" priority="8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59" xr:uid="{00000000-0002-0000-1300-000000000000}">
      <formula1>"Yes, No"</formula1>
    </dataValidation>
    <dataValidation allowBlank="1" showInputMessage="1" showErrorMessage="1" error="Only one vehicle configuration may be used on each spreadsheet." sqref="E6:E9 E14" xr:uid="{00000000-0002-0000-1300-000001000000}"/>
    <dataValidation allowBlank="1" showInputMessage="1" showErrorMessage="1" error="Only Yes or No may be entered." sqref="E67" xr:uid="{00000000-0002-0000-13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8"/>
  <sheetViews>
    <sheetView view="pageLayout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210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167</v>
      </c>
      <c r="C6" s="272"/>
      <c r="D6" s="124" t="s">
        <v>22</v>
      </c>
      <c r="E6" s="272" t="s">
        <v>168</v>
      </c>
      <c r="F6" s="272"/>
    </row>
    <row r="7" spans="1:11" ht="14.85" customHeight="1" x14ac:dyDescent="0.25">
      <c r="A7" s="53" t="s">
        <v>24</v>
      </c>
      <c r="B7" s="272" t="s">
        <v>211</v>
      </c>
      <c r="C7" s="272"/>
      <c r="D7" s="124" t="s">
        <v>26</v>
      </c>
      <c r="E7" s="272" t="s">
        <v>170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272" t="s">
        <v>172</v>
      </c>
      <c r="F8" s="272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119866</v>
      </c>
      <c r="C12" s="8" t="s">
        <v>38</v>
      </c>
      <c r="D12" s="55">
        <v>119566</v>
      </c>
      <c r="E12" s="9" t="s">
        <v>39</v>
      </c>
      <c r="F12" s="55">
        <v>119266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119866</v>
      </c>
      <c r="C13" s="8" t="s">
        <v>41</v>
      </c>
      <c r="D13" s="55">
        <v>119566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119866</v>
      </c>
      <c r="C14" s="8" t="s">
        <v>43</v>
      </c>
      <c r="D14" s="55">
        <v>119566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 t="s">
        <v>54</v>
      </c>
      <c r="D45" s="58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74" priority="12" operator="containsText" text="&quot;">
      <formula>NOT(ISERROR(SEARCH("""",A19)))</formula>
    </cfRule>
  </conditionalFormatting>
  <conditionalFormatting sqref="A40:A60">
    <cfRule type="containsText" dxfId="73" priority="2" operator="containsText" text="&quot;">
      <formula>NOT(ISERROR(SEARCH("""",A40)))</formula>
    </cfRule>
  </conditionalFormatting>
  <conditionalFormatting sqref="A8:C9">
    <cfRule type="containsText" dxfId="72" priority="19" operator="containsText" text="&quot;">
      <formula>NOT(ISERROR(SEARCH("""",A8)))</formula>
    </cfRule>
  </conditionalFormatting>
  <conditionalFormatting sqref="A3:F3">
    <cfRule type="containsText" dxfId="71" priority="22" operator="containsText" text="&quot;">
      <formula>NOT(ISERROR(SEARCH("""",A3)))</formula>
    </cfRule>
  </conditionalFormatting>
  <conditionalFormatting sqref="B12:B14">
    <cfRule type="containsText" dxfId="70" priority="17" operator="containsText" text="&quot;">
      <formula>NOT(ISERROR(SEARCH("""",B12)))</formula>
    </cfRule>
  </conditionalFormatting>
  <conditionalFormatting sqref="B6:C7">
    <cfRule type="containsText" dxfId="69" priority="21" operator="containsText" text="&quot;">
      <formula>NOT(ISERROR(SEARCH("""",B6)))</formula>
    </cfRule>
  </conditionalFormatting>
  <conditionalFormatting sqref="C19:D60">
    <cfRule type="containsText" dxfId="68" priority="1" operator="containsText" text="&quot;">
      <formula>NOT(ISERROR(SEARCH("""",C19)))</formula>
    </cfRule>
  </conditionalFormatting>
  <conditionalFormatting sqref="D12:D14">
    <cfRule type="containsText" dxfId="67" priority="16" operator="containsText" text="&quot;">
      <formula>NOT(ISERROR(SEARCH("""",D12)))</formula>
    </cfRule>
  </conditionalFormatting>
  <conditionalFormatting sqref="D6:F8">
    <cfRule type="containsText" dxfId="66" priority="18" operator="containsText" text="&quot;">
      <formula>NOT(ISERROR(SEARCH("""",D6)))</formula>
    </cfRule>
  </conditionalFormatting>
  <conditionalFormatting sqref="E9:F9">
    <cfRule type="containsText" dxfId="65" priority="60" operator="containsText" text="&quot;">
      <formula>NOT(ISERROR(SEARCH("""",E9)))</formula>
    </cfRule>
  </conditionalFormatting>
  <conditionalFormatting sqref="F12">
    <cfRule type="containsText" dxfId="64" priority="13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1400-000000000000}"/>
    <dataValidation allowBlank="1" showInputMessage="1" showErrorMessage="1" error="Only one vehicle configuration may be used on each spreadsheet." sqref="E7:E9 E14" xr:uid="{00000000-0002-0000-1400-000001000000}"/>
    <dataValidation type="list" allowBlank="1" showInputMessage="1" showErrorMessage="1" error="Only Yes or No may be entered." sqref="E19:E60" xr:uid="{00000000-0002-0000-14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78"/>
  <sheetViews>
    <sheetView view="pageLayout" topLeftCell="A55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212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308" t="s">
        <v>167</v>
      </c>
      <c r="C6" s="308"/>
      <c r="D6" s="124" t="s">
        <v>22</v>
      </c>
      <c r="E6" s="272" t="s">
        <v>184</v>
      </c>
      <c r="F6" s="272"/>
    </row>
    <row r="7" spans="1:11" ht="14.85" customHeight="1" x14ac:dyDescent="0.25">
      <c r="A7" s="53" t="s">
        <v>24</v>
      </c>
      <c r="B7" s="308" t="s">
        <v>211</v>
      </c>
      <c r="C7" s="308"/>
      <c r="D7" s="124" t="s">
        <v>26</v>
      </c>
      <c r="E7" s="272" t="s">
        <v>185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308" t="s">
        <v>172</v>
      </c>
      <c r="F8" s="308"/>
    </row>
    <row r="9" spans="1:11" ht="15.95" customHeight="1" thickBot="1" x14ac:dyDescent="0.3">
      <c r="A9" s="54" t="s">
        <v>32</v>
      </c>
      <c r="B9" s="308" t="s">
        <v>157</v>
      </c>
      <c r="C9" s="308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120887</v>
      </c>
      <c r="C12" s="8" t="s">
        <v>38</v>
      </c>
      <c r="D12" s="55">
        <v>120587</v>
      </c>
      <c r="E12" s="9" t="s">
        <v>39</v>
      </c>
      <c r="F12" s="55">
        <v>120287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120887</v>
      </c>
      <c r="C13" s="8" t="s">
        <v>41</v>
      </c>
      <c r="D13" s="55">
        <v>120587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120887</v>
      </c>
      <c r="C14" s="8" t="s">
        <v>43</v>
      </c>
      <c r="D14" s="55">
        <v>120587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6.1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>
        <v>40233</v>
      </c>
      <c r="D45" s="59">
        <v>63.75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63" priority="13" operator="containsText" text="&quot;">
      <formula>NOT(ISERROR(SEARCH("""",A19)))</formula>
    </cfRule>
  </conditionalFormatting>
  <conditionalFormatting sqref="A40:A60">
    <cfRule type="containsText" dxfId="62" priority="2" operator="containsText" text="&quot;">
      <formula>NOT(ISERROR(SEARCH("""",A40)))</formula>
    </cfRule>
  </conditionalFormatting>
  <conditionalFormatting sqref="A8:C9">
    <cfRule type="containsText" dxfId="61" priority="18" operator="containsText" text="&quot;">
      <formula>NOT(ISERROR(SEARCH("""",A8)))</formula>
    </cfRule>
  </conditionalFormatting>
  <conditionalFormatting sqref="A3:F3">
    <cfRule type="containsText" dxfId="60" priority="21" operator="containsText" text="&quot;">
      <formula>NOT(ISERROR(SEARCH("""",A3)))</formula>
    </cfRule>
  </conditionalFormatting>
  <conditionalFormatting sqref="B12:B14">
    <cfRule type="containsText" dxfId="59" priority="16" operator="containsText" text="&quot;">
      <formula>NOT(ISERROR(SEARCH("""",B12)))</formula>
    </cfRule>
  </conditionalFormatting>
  <conditionalFormatting sqref="B6:C7">
    <cfRule type="containsText" dxfId="58" priority="20" operator="containsText" text="&quot;">
      <formula>NOT(ISERROR(SEARCH("""",B6)))</formula>
    </cfRule>
  </conditionalFormatting>
  <conditionalFormatting sqref="C19:D60">
    <cfRule type="containsText" dxfId="57" priority="1" operator="containsText" text="&quot;">
      <formula>NOT(ISERROR(SEARCH("""",C19)))</formula>
    </cfRule>
  </conditionalFormatting>
  <conditionalFormatting sqref="D12:D14">
    <cfRule type="containsText" dxfId="56" priority="15" operator="containsText" text="&quot;">
      <formula>NOT(ISERROR(SEARCH("""",D12)))</formula>
    </cfRule>
  </conditionalFormatting>
  <conditionalFormatting sqref="D6:F8">
    <cfRule type="containsText" dxfId="55" priority="17" operator="containsText" text="&quot;">
      <formula>NOT(ISERROR(SEARCH("""",D6)))</formula>
    </cfRule>
  </conditionalFormatting>
  <conditionalFormatting sqref="E9:F9">
    <cfRule type="containsText" dxfId="54" priority="60" operator="containsText" text="&quot;">
      <formula>NOT(ISERROR(SEARCH("""",E9)))</formula>
    </cfRule>
  </conditionalFormatting>
  <conditionalFormatting sqref="F12">
    <cfRule type="containsText" dxfId="53" priority="14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1500-000000000000}">
      <formula1>"Yes, No"</formula1>
    </dataValidation>
    <dataValidation allowBlank="1" showInputMessage="1" showErrorMessage="1" error="Only one vehicle configuration may be used on each spreadsheet." sqref="E7:E9 E14" xr:uid="{00000000-0002-0000-1500-000001000000}"/>
    <dataValidation allowBlank="1" showInputMessage="1" showErrorMessage="1" error="Only Yes or No may be entered." sqref="E68" xr:uid="{00000000-0002-0000-15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8"/>
  <sheetViews>
    <sheetView view="pageLayout" topLeftCell="A55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213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308" t="s">
        <v>167</v>
      </c>
      <c r="C6" s="308"/>
      <c r="D6" s="124" t="s">
        <v>22</v>
      </c>
      <c r="E6" s="272" t="s">
        <v>187</v>
      </c>
      <c r="F6" s="272"/>
    </row>
    <row r="7" spans="1:11" ht="14.85" customHeight="1" x14ac:dyDescent="0.25">
      <c r="A7" s="53" t="s">
        <v>24</v>
      </c>
      <c r="B7" s="308" t="s">
        <v>211</v>
      </c>
      <c r="C7" s="308"/>
      <c r="D7" s="124" t="s">
        <v>26</v>
      </c>
      <c r="E7" s="272" t="s">
        <v>170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308" t="s">
        <v>172</v>
      </c>
      <c r="F8" s="308"/>
    </row>
    <row r="9" spans="1:11" ht="15.95" customHeight="1" thickBot="1" x14ac:dyDescent="0.3">
      <c r="A9" s="54" t="s">
        <v>32</v>
      </c>
      <c r="B9" s="308" t="s">
        <v>157</v>
      </c>
      <c r="C9" s="308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127033</v>
      </c>
      <c r="C12" s="8" t="s">
        <v>38</v>
      </c>
      <c r="D12" s="55">
        <v>126733</v>
      </c>
      <c r="E12" s="9" t="s">
        <v>39</v>
      </c>
      <c r="F12" s="55">
        <v>126433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127033</v>
      </c>
      <c r="C13" s="8" t="s">
        <v>41</v>
      </c>
      <c r="D13" s="55">
        <v>126733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127033</v>
      </c>
      <c r="C14" s="8" t="s">
        <v>43</v>
      </c>
      <c r="D14" s="55">
        <v>126733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.75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54" t="s">
        <v>102</v>
      </c>
      <c r="B45" s="254"/>
      <c r="C45" s="42" t="s">
        <v>54</v>
      </c>
      <c r="D45" s="42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42" t="s">
        <v>180</v>
      </c>
      <c r="D59" s="43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52" priority="13" operator="containsText" text="&quot;">
      <formula>NOT(ISERROR(SEARCH("""",A19)))</formula>
    </cfRule>
  </conditionalFormatting>
  <conditionalFormatting sqref="A40:A60">
    <cfRule type="containsText" dxfId="51" priority="2" operator="containsText" text="&quot;">
      <formula>NOT(ISERROR(SEARCH("""",A40)))</formula>
    </cfRule>
  </conditionalFormatting>
  <conditionalFormatting sqref="A8:C9">
    <cfRule type="containsText" dxfId="50" priority="18" operator="containsText" text="&quot;">
      <formula>NOT(ISERROR(SEARCH("""",A8)))</formula>
    </cfRule>
  </conditionalFormatting>
  <conditionalFormatting sqref="A3:F3">
    <cfRule type="containsText" dxfId="49" priority="21" operator="containsText" text="&quot;">
      <formula>NOT(ISERROR(SEARCH("""",A3)))</formula>
    </cfRule>
  </conditionalFormatting>
  <conditionalFormatting sqref="B12:B14">
    <cfRule type="containsText" dxfId="48" priority="16" operator="containsText" text="&quot;">
      <formula>NOT(ISERROR(SEARCH("""",B12)))</formula>
    </cfRule>
  </conditionalFormatting>
  <conditionalFormatting sqref="B6:C7">
    <cfRule type="containsText" dxfId="47" priority="20" operator="containsText" text="&quot;">
      <formula>NOT(ISERROR(SEARCH("""",B6)))</formula>
    </cfRule>
  </conditionalFormatting>
  <conditionalFormatting sqref="C19:D60">
    <cfRule type="containsText" dxfId="46" priority="1" operator="containsText" text="&quot;">
      <formula>NOT(ISERROR(SEARCH("""",C19)))</formula>
    </cfRule>
  </conditionalFormatting>
  <conditionalFormatting sqref="D12:D14">
    <cfRule type="containsText" dxfId="45" priority="15" operator="containsText" text="&quot;">
      <formula>NOT(ISERROR(SEARCH("""",D12)))</formula>
    </cfRule>
  </conditionalFormatting>
  <conditionalFormatting sqref="D6:F8">
    <cfRule type="containsText" dxfId="44" priority="17" operator="containsText" text="&quot;">
      <formula>NOT(ISERROR(SEARCH("""",D6)))</formula>
    </cfRule>
  </conditionalFormatting>
  <conditionalFormatting sqref="E9:F9">
    <cfRule type="containsText" dxfId="43" priority="59" operator="containsText" text="&quot;">
      <formula>NOT(ISERROR(SEARCH("""",E9)))</formula>
    </cfRule>
  </conditionalFormatting>
  <conditionalFormatting sqref="F12">
    <cfRule type="containsText" dxfId="42" priority="14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1600-000000000000}"/>
    <dataValidation allowBlank="1" showInputMessage="1" showErrorMessage="1" error="Only one vehicle configuration may be used on each spreadsheet." sqref="E7:E9 E14" xr:uid="{00000000-0002-0000-1600-000001000000}"/>
    <dataValidation type="list" allowBlank="1" showInputMessage="1" showErrorMessage="1" error="Only Yes or No may be entered." sqref="E19:E60" xr:uid="{00000000-0002-0000-16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77"/>
  <sheetViews>
    <sheetView view="pageLayout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298" t="s">
        <v>214</v>
      </c>
      <c r="B3" s="298"/>
      <c r="C3" s="298"/>
      <c r="D3" s="298"/>
      <c r="E3" s="298"/>
      <c r="F3" s="298"/>
    </row>
    <row r="4" spans="1:11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4" t="s">
        <v>20</v>
      </c>
      <c r="B6" s="272" t="s">
        <v>167</v>
      </c>
      <c r="C6" s="272"/>
      <c r="D6" s="124" t="s">
        <v>22</v>
      </c>
      <c r="E6" s="272" t="s">
        <v>208</v>
      </c>
      <c r="F6" s="272"/>
    </row>
    <row r="7" spans="1:11" ht="14.85" customHeight="1" x14ac:dyDescent="0.25">
      <c r="A7" s="54" t="s">
        <v>24</v>
      </c>
      <c r="B7" s="272" t="s">
        <v>211</v>
      </c>
      <c r="C7" s="272"/>
      <c r="D7" s="124" t="s">
        <v>155</v>
      </c>
      <c r="E7" s="272" t="s">
        <v>172</v>
      </c>
      <c r="F7" s="272"/>
    </row>
    <row r="8" spans="1:11" ht="14.85" customHeight="1" x14ac:dyDescent="0.25">
      <c r="A8" s="54" t="s">
        <v>32</v>
      </c>
      <c r="B8" s="272" t="s">
        <v>157</v>
      </c>
      <c r="C8" s="272"/>
      <c r="D8" s="124"/>
      <c r="E8" s="308"/>
      <c r="F8" s="308"/>
    </row>
    <row r="9" spans="1:11" ht="15.95" customHeight="1" thickBot="1" x14ac:dyDescent="0.3">
      <c r="A9" s="54" t="s">
        <v>28</v>
      </c>
      <c r="B9" s="272" t="s">
        <v>171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43">
        <v>454848</v>
      </c>
      <c r="C12" s="8" t="s">
        <v>38</v>
      </c>
      <c r="D12" s="43">
        <v>454548</v>
      </c>
      <c r="E12" s="9" t="s">
        <v>39</v>
      </c>
      <c r="F12" s="43">
        <v>454248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43">
        <v>454848</v>
      </c>
      <c r="C13" s="8" t="s">
        <v>41</v>
      </c>
      <c r="D13" s="43">
        <v>454548</v>
      </c>
      <c r="E13" s="10"/>
      <c r="F13" s="11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43">
        <v>454848</v>
      </c>
      <c r="C14" s="8" t="s">
        <v>43</v>
      </c>
      <c r="D14" s="43">
        <v>454548</v>
      </c>
      <c r="E14" s="13"/>
      <c r="F14" s="1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59" si="0">IF(E19="Yes",$D19,0)</f>
        <v>0</v>
      </c>
      <c r="G19" s="35"/>
      <c r="H19" s="35"/>
      <c r="I19" s="35"/>
      <c r="J19" s="35"/>
      <c r="K19" s="35"/>
    </row>
    <row r="20" spans="1:11" ht="14.45" customHeight="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ht="14.45" customHeight="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ht="14.45" customHeight="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ht="14.45" customHeight="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ht="14.45" customHeight="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ht="14.45" customHeigh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.75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ht="14.45" customHeight="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.7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191" t="s">
        <v>99</v>
      </c>
      <c r="B43" s="191"/>
      <c r="C43" s="42">
        <v>288</v>
      </c>
      <c r="D43" s="43">
        <v>66.260000000000005</v>
      </c>
      <c r="E43" s="56"/>
      <c r="F43" s="16">
        <f t="shared" si="0"/>
        <v>0</v>
      </c>
      <c r="G43" s="35"/>
      <c r="H43" s="35"/>
      <c r="I43" s="35"/>
      <c r="J43" s="35"/>
      <c r="K43" s="35"/>
    </row>
    <row r="44" spans="1:11" ht="14.45" customHeight="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54" t="s">
        <v>102</v>
      </c>
      <c r="B45" s="254"/>
      <c r="C45" s="42" t="s">
        <v>54</v>
      </c>
      <c r="D45" s="42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191" t="s">
        <v>141</v>
      </c>
      <c r="B46" s="191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ht="14.45" customHeight="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ht="14.45" customHeight="1" x14ac:dyDescent="0.25">
      <c r="A49" s="254" t="s">
        <v>108</v>
      </c>
      <c r="B49" s="254"/>
      <c r="C49" s="42">
        <v>30057</v>
      </c>
      <c r="D49" s="43">
        <v>41.26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ht="14.45" customHeight="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ht="14.45" customHeight="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124</v>
      </c>
      <c r="B59" s="191"/>
      <c r="C59" s="42" t="s">
        <v>209</v>
      </c>
      <c r="D59" s="43">
        <v>22504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ht="15.95" customHeight="1" thickBot="1" x14ac:dyDescent="0.3">
      <c r="A60" s="264" t="s">
        <v>144</v>
      </c>
      <c r="B60" s="264"/>
      <c r="C60" s="264"/>
      <c r="D60" s="264"/>
      <c r="E60" s="180" t="s">
        <v>127</v>
      </c>
      <c r="F60" s="23">
        <f>IF(C16=0,0,SUM(F16,F19:F59))</f>
        <v>0</v>
      </c>
    </row>
    <row r="61" spans="1:11" ht="21.95" customHeight="1" thickBot="1" x14ac:dyDescent="0.4">
      <c r="A61" s="313" t="s">
        <v>128</v>
      </c>
      <c r="B61" s="313"/>
      <c r="C61" s="313"/>
      <c r="D61" s="313"/>
      <c r="E61" s="313"/>
      <c r="F61" s="313"/>
    </row>
    <row r="62" spans="1:11" x14ac:dyDescent="0.25">
      <c r="A62" s="259" t="s">
        <v>48</v>
      </c>
      <c r="B62" s="259"/>
      <c r="C62" s="259"/>
      <c r="D62" s="259"/>
      <c r="E62" s="17" t="s">
        <v>49</v>
      </c>
      <c r="F62" s="18" t="s">
        <v>50</v>
      </c>
    </row>
    <row r="63" spans="1:11" ht="18.95" customHeight="1" x14ac:dyDescent="0.3">
      <c r="A63" s="260"/>
      <c r="B63" s="260"/>
      <c r="C63" s="260"/>
      <c r="D63" s="260"/>
      <c r="E63" s="24"/>
      <c r="F63" s="25"/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x14ac:dyDescent="0.25">
      <c r="A67" s="261"/>
      <c r="B67" s="261"/>
      <c r="C67" s="261"/>
      <c r="D67" s="261"/>
      <c r="E67" s="19"/>
      <c r="F67" s="26"/>
    </row>
    <row r="68" spans="1:6" x14ac:dyDescent="0.25">
      <c r="A68" s="262" t="s">
        <v>145</v>
      </c>
      <c r="B68" s="262"/>
      <c r="C68" s="262"/>
      <c r="D68" s="262"/>
      <c r="E68" s="22" t="s">
        <v>127</v>
      </c>
      <c r="F68" s="23">
        <f>IF(SUM(F63:F67)&lt;=(F60*0.25),SUM(F63:F67),"ERROR")</f>
        <v>0</v>
      </c>
    </row>
    <row r="69" spans="1:6" ht="15.95" customHeight="1" thickBot="1" x14ac:dyDescent="0.3">
      <c r="A69" s="262" t="s">
        <v>146</v>
      </c>
      <c r="B69" s="262"/>
      <c r="C69" s="262"/>
      <c r="D69" s="262"/>
      <c r="E69" s="22" t="s">
        <v>127</v>
      </c>
      <c r="F69" s="23">
        <f>IFERROR(SUM(F60+F68),"ERROR")</f>
        <v>0</v>
      </c>
    </row>
    <row r="70" spans="1:6" ht="21.95" customHeight="1" thickBot="1" x14ac:dyDescent="0.4">
      <c r="A70" s="271" t="s">
        <v>131</v>
      </c>
      <c r="B70" s="271"/>
      <c r="C70" s="271"/>
      <c r="D70" s="271"/>
      <c r="E70" s="271"/>
      <c r="F70" s="271"/>
    </row>
    <row r="71" spans="1:6" x14ac:dyDescent="0.25">
      <c r="A71" s="262" t="s">
        <v>147</v>
      </c>
      <c r="B71" s="262"/>
      <c r="C71" s="262"/>
      <c r="D71" s="262"/>
      <c r="E71" s="262"/>
      <c r="F71" s="23">
        <f>IFERROR(ROUND(0.005*F69,2),"ERROR")</f>
        <v>0</v>
      </c>
    </row>
    <row r="72" spans="1:6" x14ac:dyDescent="0.25">
      <c r="A72" s="262" t="s">
        <v>148</v>
      </c>
      <c r="B72" s="262"/>
      <c r="C72" s="262"/>
      <c r="D72" s="262"/>
      <c r="E72" s="262"/>
      <c r="F72" s="16">
        <v>30</v>
      </c>
    </row>
    <row r="73" spans="1:6" x14ac:dyDescent="0.25">
      <c r="A73" s="263" t="s">
        <v>134</v>
      </c>
      <c r="B73" s="263"/>
      <c r="C73" s="263"/>
      <c r="D73" s="263"/>
      <c r="E73" s="263"/>
      <c r="F73" s="263"/>
    </row>
    <row r="74" spans="1:6" x14ac:dyDescent="0.25">
      <c r="A74" s="262" t="s">
        <v>149</v>
      </c>
      <c r="B74" s="262"/>
      <c r="C74" s="27"/>
      <c r="D74" s="264" t="s">
        <v>150</v>
      </c>
      <c r="E74" s="264"/>
      <c r="F74" s="16">
        <f>C74*4</f>
        <v>0</v>
      </c>
    </row>
    <row r="75" spans="1:6" x14ac:dyDescent="0.25">
      <c r="A75" s="262" t="s">
        <v>151</v>
      </c>
      <c r="B75" s="262"/>
      <c r="C75" s="262"/>
      <c r="D75" s="262"/>
      <c r="E75" s="22" t="s">
        <v>127</v>
      </c>
      <c r="F75" s="16">
        <f>IF(SUM(F69:F74)&lt;100,0,SUM(F69:F74))</f>
        <v>0</v>
      </c>
    </row>
    <row r="76" spans="1:6" ht="15.95" customHeight="1" thickBot="1" x14ac:dyDescent="0.3">
      <c r="A76" s="265" t="s">
        <v>152</v>
      </c>
      <c r="B76" s="265"/>
      <c r="C76" s="265"/>
      <c r="D76" s="265"/>
      <c r="E76" s="265"/>
      <c r="F76" s="28">
        <f>F75*C16</f>
        <v>0</v>
      </c>
    </row>
    <row r="77" spans="1:6" ht="15.95" customHeight="1" thickTop="1" x14ac:dyDescent="0.25"/>
  </sheetData>
  <conditionalFormatting sqref="A19:A32">
    <cfRule type="containsText" dxfId="41" priority="7" operator="containsText" text="&quot;">
      <formula>NOT(ISERROR(SEARCH("""",A19)))</formula>
    </cfRule>
  </conditionalFormatting>
  <conditionalFormatting sqref="A40:A59">
    <cfRule type="containsText" dxfId="40" priority="2" operator="containsText" text="&quot;">
      <formula>NOT(ISERROR(SEARCH("""",A40)))</formula>
    </cfRule>
  </conditionalFormatting>
  <conditionalFormatting sqref="A6:C9">
    <cfRule type="containsText" dxfId="39" priority="13" operator="containsText" text="&quot;">
      <formula>NOT(ISERROR(SEARCH("""",A6)))</formula>
    </cfRule>
  </conditionalFormatting>
  <conditionalFormatting sqref="A3:F3">
    <cfRule type="containsText" dxfId="38" priority="23" operator="containsText" text="&quot;">
      <formula>NOT(ISERROR(SEARCH("""",A3)))</formula>
    </cfRule>
  </conditionalFormatting>
  <conditionalFormatting sqref="B12:B14">
    <cfRule type="containsText" dxfId="37" priority="11" operator="containsText" text="&quot;">
      <formula>NOT(ISERROR(SEARCH("""",B12)))</formula>
    </cfRule>
  </conditionalFormatting>
  <conditionalFormatting sqref="C19:D59">
    <cfRule type="containsText" dxfId="36" priority="1" operator="containsText" text="&quot;">
      <formula>NOT(ISERROR(SEARCH("""",C19)))</formula>
    </cfRule>
  </conditionalFormatting>
  <conditionalFormatting sqref="D12:D14">
    <cfRule type="containsText" dxfId="35" priority="9" operator="containsText" text="&quot;">
      <formula>NOT(ISERROR(SEARCH("""",D12)))</formula>
    </cfRule>
  </conditionalFormatting>
  <conditionalFormatting sqref="D6:F8">
    <cfRule type="containsText" dxfId="34" priority="12" operator="containsText" text="&quot;">
      <formula>NOT(ISERROR(SEARCH("""",D6)))</formula>
    </cfRule>
  </conditionalFormatting>
  <conditionalFormatting sqref="E9:F9">
    <cfRule type="containsText" dxfId="33" priority="24" operator="containsText" text="&quot;">
      <formula>NOT(ISERROR(SEARCH("""",E9)))</formula>
    </cfRule>
  </conditionalFormatting>
  <conditionalFormatting sqref="F12">
    <cfRule type="containsText" dxfId="32" priority="8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59" xr:uid="{00000000-0002-0000-1700-000000000000}">
      <formula1>"Yes, No"</formula1>
    </dataValidation>
    <dataValidation allowBlank="1" showInputMessage="1" showErrorMessage="1" error="Only one vehicle configuration may be used on each spreadsheet." sqref="E7:E9 E14" xr:uid="{00000000-0002-0000-1700-000001000000}"/>
    <dataValidation allowBlank="1" showInputMessage="1" showErrorMessage="1" error="Only Yes or No may be entered." sqref="E67" xr:uid="{00000000-0002-0000-17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8"/>
  <sheetViews>
    <sheetView view="pageLayout" topLeftCell="A60" zoomScaleNormal="100" zoomScaleSheetLayoutView="100" workbookViewId="0">
      <selection activeCell="C85" sqref="C85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9.85546875" style="1" bestFit="1" customWidth="1"/>
    <col min="8" max="8" width="7" style="1" customWidth="1"/>
    <col min="9" max="9" width="9.85546875" style="1" bestFit="1" customWidth="1"/>
    <col min="10" max="10" width="7" style="1" customWidth="1"/>
    <col min="11" max="11" width="9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314" t="s">
        <v>215</v>
      </c>
      <c r="B3" s="314"/>
      <c r="C3" s="314"/>
      <c r="D3" s="314"/>
      <c r="E3" s="314"/>
      <c r="F3" s="314"/>
    </row>
    <row r="4" spans="1:11" ht="15.95" customHeight="1" thickBot="1" x14ac:dyDescent="0.3">
      <c r="A4" s="2" t="s">
        <v>207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216</v>
      </c>
      <c r="C6" s="272"/>
      <c r="D6" s="124" t="s">
        <v>22</v>
      </c>
      <c r="E6" s="272" t="s">
        <v>184</v>
      </c>
      <c r="F6" s="272"/>
    </row>
    <row r="7" spans="1:11" ht="14.85" customHeight="1" x14ac:dyDescent="0.25">
      <c r="A7" s="53" t="s">
        <v>24</v>
      </c>
      <c r="B7" s="272" t="s">
        <v>217</v>
      </c>
      <c r="C7" s="272"/>
      <c r="D7" s="124" t="s">
        <v>26</v>
      </c>
      <c r="E7" s="272" t="s">
        <v>185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272" t="s">
        <v>172</v>
      </c>
      <c r="F8" s="272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139755</v>
      </c>
      <c r="C12" s="29" t="s">
        <v>38</v>
      </c>
      <c r="D12" s="55">
        <v>139455</v>
      </c>
      <c r="E12" s="30" t="s">
        <v>39</v>
      </c>
      <c r="F12" s="55">
        <v>139155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139755</v>
      </c>
      <c r="C13" s="29" t="s">
        <v>41</v>
      </c>
      <c r="D13" s="55">
        <v>139455</v>
      </c>
      <c r="E13" s="31"/>
      <c r="F13" s="32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139755</v>
      </c>
      <c r="C14" s="29" t="s">
        <v>43</v>
      </c>
      <c r="D14" s="55">
        <v>139455</v>
      </c>
      <c r="E14" s="33"/>
      <c r="F14" s="3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7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>
        <v>40233</v>
      </c>
      <c r="D45" s="59">
        <v>63.75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31" priority="7" operator="containsText" text="&quot;">
      <formula>NOT(ISERROR(SEARCH("""",A19)))</formula>
    </cfRule>
  </conditionalFormatting>
  <conditionalFormatting sqref="A40:A60">
    <cfRule type="containsText" dxfId="30" priority="2" operator="containsText" text="&quot;">
      <formula>NOT(ISERROR(SEARCH("""",A40)))</formula>
    </cfRule>
  </conditionalFormatting>
  <conditionalFormatting sqref="A8:C9">
    <cfRule type="containsText" dxfId="29" priority="12" operator="containsText" text="&quot;">
      <formula>NOT(ISERROR(SEARCH("""",A8)))</formula>
    </cfRule>
  </conditionalFormatting>
  <conditionalFormatting sqref="A3:F3">
    <cfRule type="containsText" dxfId="28" priority="30" operator="containsText" text="&quot;">
      <formula>NOT(ISERROR(SEARCH("""",A3)))</formula>
    </cfRule>
  </conditionalFormatting>
  <conditionalFormatting sqref="B12:B14">
    <cfRule type="containsText" dxfId="27" priority="10" operator="containsText" text="&quot;">
      <formula>NOT(ISERROR(SEARCH("""",B12)))</formula>
    </cfRule>
  </conditionalFormatting>
  <conditionalFormatting sqref="B6:C7">
    <cfRule type="containsText" dxfId="26" priority="14" operator="containsText" text="&quot;">
      <formula>NOT(ISERROR(SEARCH("""",B6)))</formula>
    </cfRule>
  </conditionalFormatting>
  <conditionalFormatting sqref="C19:D60">
    <cfRule type="containsText" dxfId="25" priority="1" operator="containsText" text="&quot;">
      <formula>NOT(ISERROR(SEARCH("""",C19)))</formula>
    </cfRule>
  </conditionalFormatting>
  <conditionalFormatting sqref="D12:D14">
    <cfRule type="containsText" dxfId="24" priority="9" operator="containsText" text="&quot;">
      <formula>NOT(ISERROR(SEARCH("""",D12)))</formula>
    </cfRule>
  </conditionalFormatting>
  <conditionalFormatting sqref="D6:F8">
    <cfRule type="containsText" dxfId="23" priority="11" operator="containsText" text="&quot;">
      <formula>NOT(ISERROR(SEARCH("""",D6)))</formula>
    </cfRule>
  </conditionalFormatting>
  <conditionalFormatting sqref="E9:F9">
    <cfRule type="containsText" dxfId="22" priority="57" operator="containsText" text="&quot;">
      <formula>NOT(ISERROR(SEARCH("""",E9)))</formula>
    </cfRule>
  </conditionalFormatting>
  <conditionalFormatting sqref="F12">
    <cfRule type="containsText" dxfId="21" priority="8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8" xr:uid="{00000000-0002-0000-1800-000000000000}"/>
    <dataValidation allowBlank="1" showInputMessage="1" showErrorMessage="1" error="Only one vehicle configuration may be used on each spreadsheet." sqref="E7:E9 E14" xr:uid="{00000000-0002-0000-1800-000001000000}"/>
    <dataValidation type="list" allowBlank="1" showInputMessage="1" showErrorMessage="1" error="Only Yes or No may be entered." sqref="E19:E60" xr:uid="{00000000-0002-0000-18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78"/>
  <sheetViews>
    <sheetView view="pageLayout" topLeftCell="A55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10.85546875" style="1" bestFit="1" customWidth="1"/>
    <col min="8" max="8" width="7" style="1" customWidth="1"/>
    <col min="9" max="9" width="10.85546875" style="1" bestFit="1" customWidth="1"/>
    <col min="10" max="10" width="7" style="1" customWidth="1"/>
    <col min="11" max="11" width="10.85546875" style="1" bestFit="1" customWidth="1"/>
    <col min="12" max="12" width="7" style="1" customWidth="1"/>
    <col min="13" max="16384" width="7" style="1"/>
  </cols>
  <sheetData>
    <row r="1" spans="1:11" s="233" customFormat="1" ht="15.95" customHeight="1" thickBot="1" x14ac:dyDescent="0.3">
      <c r="A1" s="233" t="s">
        <v>12</v>
      </c>
      <c r="F1" s="233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314" t="s">
        <v>218</v>
      </c>
      <c r="B3" s="314"/>
      <c r="C3" s="314"/>
      <c r="D3" s="314"/>
      <c r="E3" s="314"/>
      <c r="F3" s="314"/>
    </row>
    <row r="4" spans="1:11" ht="15.95" customHeight="1" thickBot="1" x14ac:dyDescent="0.3">
      <c r="A4" s="2" t="s">
        <v>207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216</v>
      </c>
      <c r="C6" s="272"/>
      <c r="D6" s="124" t="s">
        <v>22</v>
      </c>
      <c r="E6" s="272" t="s">
        <v>184</v>
      </c>
      <c r="F6" s="272"/>
    </row>
    <row r="7" spans="1:11" ht="14.85" customHeight="1" x14ac:dyDescent="0.25">
      <c r="A7" s="53" t="s">
        <v>24</v>
      </c>
      <c r="B7" s="272" t="s">
        <v>219</v>
      </c>
      <c r="C7" s="272"/>
      <c r="D7" s="124" t="s">
        <v>26</v>
      </c>
      <c r="E7" s="272" t="s">
        <v>185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24" t="s">
        <v>30</v>
      </c>
      <c r="E8" s="272" t="s">
        <v>172</v>
      </c>
      <c r="F8" s="272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158419</v>
      </c>
      <c r="C12" s="29" t="s">
        <v>38</v>
      </c>
      <c r="D12" s="55">
        <v>158119</v>
      </c>
      <c r="E12" s="30" t="s">
        <v>39</v>
      </c>
      <c r="F12" s="55">
        <v>157819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158419</v>
      </c>
      <c r="C13" s="29" t="s">
        <v>41</v>
      </c>
      <c r="D13" s="55">
        <v>158119</v>
      </c>
      <c r="E13" s="31"/>
      <c r="F13" s="32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158419</v>
      </c>
      <c r="C14" s="29" t="s">
        <v>43</v>
      </c>
      <c r="D14" s="55">
        <v>158119</v>
      </c>
      <c r="E14" s="33"/>
      <c r="F14" s="3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.6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8.7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67" t="s">
        <v>102</v>
      </c>
      <c r="B45" s="267"/>
      <c r="C45" s="58">
        <v>40233</v>
      </c>
      <c r="D45" s="59">
        <v>63.75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  <c r="H60" s="35"/>
      <c r="I60" s="35"/>
      <c r="J60" s="35"/>
      <c r="K60" s="35"/>
    </row>
    <row r="61" spans="1:11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11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11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20" priority="12" operator="containsText" text="&quot;">
      <formula>NOT(ISERROR(SEARCH("""",A19)))</formula>
    </cfRule>
  </conditionalFormatting>
  <conditionalFormatting sqref="A40:A60">
    <cfRule type="containsText" dxfId="19" priority="2" operator="containsText" text="&quot;">
      <formula>NOT(ISERROR(SEARCH("""",A40)))</formula>
    </cfRule>
  </conditionalFormatting>
  <conditionalFormatting sqref="A8:C9">
    <cfRule type="containsText" dxfId="18" priority="17" operator="containsText" text="&quot;">
      <formula>NOT(ISERROR(SEARCH("""",A8)))</formula>
    </cfRule>
  </conditionalFormatting>
  <conditionalFormatting sqref="A3:F3">
    <cfRule type="containsText" dxfId="17" priority="20" operator="containsText" text="&quot;">
      <formula>NOT(ISERROR(SEARCH("""",A3)))</formula>
    </cfRule>
  </conditionalFormatting>
  <conditionalFormatting sqref="B12:B14">
    <cfRule type="containsText" dxfId="16" priority="15" operator="containsText" text="&quot;">
      <formula>NOT(ISERROR(SEARCH("""",B12)))</formula>
    </cfRule>
  </conditionalFormatting>
  <conditionalFormatting sqref="B6:C7">
    <cfRule type="containsText" dxfId="15" priority="19" operator="containsText" text="&quot;">
      <formula>NOT(ISERROR(SEARCH("""",B6)))</formula>
    </cfRule>
  </conditionalFormatting>
  <conditionalFormatting sqref="C19:D60">
    <cfRule type="containsText" dxfId="14" priority="1" operator="containsText" text="&quot;">
      <formula>NOT(ISERROR(SEARCH("""",C19)))</formula>
    </cfRule>
  </conditionalFormatting>
  <conditionalFormatting sqref="D12:D14">
    <cfRule type="containsText" dxfId="13" priority="14" operator="containsText" text="&quot;">
      <formula>NOT(ISERROR(SEARCH("""",D12)))</formula>
    </cfRule>
  </conditionalFormatting>
  <conditionalFormatting sqref="D6:F8">
    <cfRule type="containsText" dxfId="12" priority="16" operator="containsText" text="&quot;">
      <formula>NOT(ISERROR(SEARCH("""",D6)))</formula>
    </cfRule>
  </conditionalFormatting>
  <conditionalFormatting sqref="E9:F9">
    <cfRule type="containsText" dxfId="11" priority="55" operator="containsText" text="&quot;">
      <formula>NOT(ISERROR(SEARCH("""",E9)))</formula>
    </cfRule>
  </conditionalFormatting>
  <conditionalFormatting sqref="F12">
    <cfRule type="containsText" dxfId="10" priority="13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1900-000000000000}">
      <formula1>"Yes, No"</formula1>
    </dataValidation>
    <dataValidation allowBlank="1" showInputMessage="1" showErrorMessage="1" error="Only one vehicle configuration may be used on each spreadsheet." sqref="E7:E9 E14" xr:uid="{00000000-0002-0000-1900-000001000000}"/>
    <dataValidation allowBlank="1" showInputMessage="1" showErrorMessage="1" error="Only Yes or No may be entered." sqref="E68" xr:uid="{00000000-0002-0000-19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77"/>
  <sheetViews>
    <sheetView view="pageLayout" topLeftCell="A51" zoomScaleNormal="100" zoomScaleSheetLayoutView="100" workbookViewId="0">
      <selection activeCell="A2" sqref="A2:F2"/>
    </sheetView>
  </sheetViews>
  <sheetFormatPr defaultColWidth="7" defaultRowHeight="15" x14ac:dyDescent="0.25"/>
  <cols>
    <col min="1" max="5" width="19.42578125" style="1" customWidth="1"/>
    <col min="6" max="6" width="23.28515625" style="1" bestFit="1" customWidth="1"/>
    <col min="7" max="7" width="10.85546875" style="1" bestFit="1" customWidth="1"/>
    <col min="8" max="8" width="7" style="1" customWidth="1"/>
    <col min="9" max="9" width="10.85546875" style="1" bestFit="1" customWidth="1"/>
    <col min="10" max="10" width="7" style="1" customWidth="1"/>
    <col min="11" max="11" width="10.85546875" style="1" bestFit="1" customWidth="1"/>
    <col min="12" max="12" width="7" style="1" customWidth="1"/>
    <col min="13" max="16384" width="7" style="1"/>
  </cols>
  <sheetData>
    <row r="1" spans="1:11" s="232" customFormat="1" ht="15.95" customHeight="1" thickBot="1" x14ac:dyDescent="0.3">
      <c r="A1" s="232" t="s">
        <v>12</v>
      </c>
      <c r="F1" s="232" t="s">
        <v>13</v>
      </c>
    </row>
    <row r="2" spans="1:11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11" ht="27" customHeight="1" thickTop="1" thickBot="1" x14ac:dyDescent="0.45">
      <c r="A3" s="314" t="s">
        <v>220</v>
      </c>
      <c r="B3" s="314"/>
      <c r="C3" s="314"/>
      <c r="D3" s="314"/>
      <c r="E3" s="314"/>
      <c r="F3" s="314"/>
    </row>
    <row r="4" spans="1:11" ht="15.95" customHeight="1" thickBot="1" x14ac:dyDescent="0.3">
      <c r="A4" s="2" t="s">
        <v>207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11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11" x14ac:dyDescent="0.25">
      <c r="A6" s="52" t="s">
        <v>20</v>
      </c>
      <c r="B6" s="272" t="s">
        <v>216</v>
      </c>
      <c r="C6" s="272"/>
      <c r="D6" s="124" t="s">
        <v>22</v>
      </c>
      <c r="E6" s="272" t="s">
        <v>208</v>
      </c>
      <c r="F6" s="272"/>
    </row>
    <row r="7" spans="1:11" ht="14.85" customHeight="1" x14ac:dyDescent="0.25">
      <c r="A7" s="53" t="s">
        <v>24</v>
      </c>
      <c r="B7" s="272" t="s">
        <v>219</v>
      </c>
      <c r="C7" s="272"/>
      <c r="D7" s="124" t="s">
        <v>155</v>
      </c>
      <c r="E7" s="272" t="s">
        <v>172</v>
      </c>
      <c r="F7" s="272"/>
    </row>
    <row r="8" spans="1:11" ht="14.85" customHeight="1" x14ac:dyDescent="0.25">
      <c r="A8" s="54" t="s">
        <v>28</v>
      </c>
      <c r="B8" s="272" t="s">
        <v>171</v>
      </c>
      <c r="C8" s="272"/>
      <c r="D8" s="179"/>
      <c r="E8" s="48"/>
      <c r="F8" s="49"/>
    </row>
    <row r="9" spans="1:11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11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11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11" x14ac:dyDescent="0.25">
      <c r="A12" s="7" t="s">
        <v>37</v>
      </c>
      <c r="B12" s="55">
        <v>527466</v>
      </c>
      <c r="C12" s="29" t="s">
        <v>38</v>
      </c>
      <c r="D12" s="55">
        <v>527166</v>
      </c>
      <c r="E12" s="30" t="s">
        <v>39</v>
      </c>
      <c r="F12" s="55">
        <v>526866</v>
      </c>
      <c r="G12" s="35"/>
      <c r="H12" s="35"/>
      <c r="I12" s="35"/>
      <c r="J12" s="35"/>
      <c r="K12" s="35"/>
    </row>
    <row r="13" spans="1:11" x14ac:dyDescent="0.25">
      <c r="A13" s="7" t="s">
        <v>40</v>
      </c>
      <c r="B13" s="55">
        <v>527466</v>
      </c>
      <c r="C13" s="29" t="s">
        <v>41</v>
      </c>
      <c r="D13" s="55">
        <v>527166</v>
      </c>
      <c r="E13" s="31"/>
      <c r="F13" s="32"/>
      <c r="G13" s="35"/>
      <c r="H13" s="35"/>
      <c r="I13" s="35"/>
      <c r="J13" s="35"/>
      <c r="K13" s="35"/>
    </row>
    <row r="14" spans="1:11" ht="17.100000000000001" customHeight="1" thickBot="1" x14ac:dyDescent="0.3">
      <c r="A14" s="12" t="s">
        <v>42</v>
      </c>
      <c r="B14" s="55">
        <v>527466</v>
      </c>
      <c r="C14" s="29" t="s">
        <v>43</v>
      </c>
      <c r="D14" s="55">
        <v>527166</v>
      </c>
      <c r="E14" s="33"/>
      <c r="F14" s="34"/>
      <c r="G14" s="35"/>
      <c r="H14" s="35"/>
      <c r="I14" s="35"/>
      <c r="J14" s="35"/>
      <c r="K14" s="35"/>
    </row>
    <row r="15" spans="1:11" ht="18.75" customHeight="1" thickBot="1" x14ac:dyDescent="0.4">
      <c r="A15" s="271" t="s">
        <v>44</v>
      </c>
      <c r="B15" s="271"/>
      <c r="C15" s="271"/>
      <c r="D15" s="271"/>
      <c r="E15" s="271"/>
      <c r="F15" s="271"/>
      <c r="G15" s="35"/>
      <c r="H15" s="35"/>
      <c r="I15" s="35"/>
      <c r="J15" s="35"/>
      <c r="K15" s="35"/>
    </row>
    <row r="16" spans="1:11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  <c r="G16" s="35"/>
      <c r="H16" s="35"/>
      <c r="I16" s="35"/>
      <c r="J16" s="35"/>
      <c r="K16" s="35"/>
    </row>
    <row r="17" spans="1:11" ht="18.75" customHeight="1" thickBot="1" x14ac:dyDescent="0.4">
      <c r="A17" s="271" t="s">
        <v>47</v>
      </c>
      <c r="B17" s="271"/>
      <c r="C17" s="271"/>
      <c r="D17" s="271"/>
      <c r="E17" s="271"/>
      <c r="F17" s="271"/>
      <c r="G17" s="35"/>
      <c r="H17" s="35"/>
      <c r="I17" s="35"/>
      <c r="J17" s="35"/>
      <c r="K17" s="35"/>
    </row>
    <row r="18" spans="1:11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  <c r="G18" s="35"/>
      <c r="H18" s="35"/>
      <c r="I18" s="35"/>
      <c r="J18" s="35"/>
      <c r="K18" s="35"/>
    </row>
    <row r="19" spans="1:11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59" si="0">IF(E19="Yes",$D19,0)</f>
        <v>0</v>
      </c>
      <c r="G19" s="35"/>
      <c r="H19" s="35"/>
      <c r="I19" s="35"/>
      <c r="J19" s="35"/>
      <c r="K19" s="35"/>
    </row>
    <row r="20" spans="1:11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  <c r="H20" s="35"/>
      <c r="I20" s="35"/>
      <c r="J20" s="35"/>
      <c r="K20" s="35"/>
    </row>
    <row r="21" spans="1:11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  <c r="H21" s="35"/>
      <c r="I21" s="35"/>
      <c r="J21" s="35"/>
      <c r="K21" s="35"/>
    </row>
    <row r="22" spans="1:11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  <c r="H22" s="35"/>
      <c r="I22" s="35"/>
      <c r="J22" s="35"/>
      <c r="K22" s="35"/>
    </row>
    <row r="23" spans="1:11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  <c r="H23" s="35"/>
      <c r="I23" s="35"/>
      <c r="J23" s="35"/>
      <c r="K23" s="35"/>
    </row>
    <row r="24" spans="1:11" ht="14.25" customHeight="1" x14ac:dyDescent="0.25">
      <c r="A24" s="266" t="s">
        <v>63</v>
      </c>
      <c r="B24" s="266"/>
      <c r="C24" s="42">
        <v>30978</v>
      </c>
      <c r="D24" s="43">
        <v>12.5</v>
      </c>
      <c r="E24" s="19"/>
      <c r="F24" s="16">
        <f t="shared" si="0"/>
        <v>0</v>
      </c>
      <c r="G24" s="35"/>
      <c r="H24" s="35"/>
      <c r="I24" s="35"/>
      <c r="J24" s="35"/>
      <c r="K24" s="35"/>
    </row>
    <row r="25" spans="1:11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  <c r="H25" s="35"/>
      <c r="I25" s="35"/>
      <c r="J25" s="35"/>
      <c r="K25" s="35"/>
    </row>
    <row r="26" spans="1:11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  <c r="H26" s="35"/>
      <c r="I26" s="35"/>
      <c r="J26" s="35"/>
      <c r="K26" s="35"/>
    </row>
    <row r="27" spans="1:11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  <c r="H27" s="35"/>
      <c r="I27" s="35"/>
      <c r="J27" s="35"/>
      <c r="K27" s="35"/>
    </row>
    <row r="28" spans="1:11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  <c r="H28" s="35"/>
      <c r="I28" s="35"/>
      <c r="J28" s="35"/>
      <c r="K28" s="35"/>
    </row>
    <row r="29" spans="1:11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  <c r="H29" s="35"/>
      <c r="I29" s="35"/>
      <c r="J29" s="35"/>
      <c r="K29" s="35"/>
    </row>
    <row r="30" spans="1:11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  <c r="H30" s="35"/>
      <c r="I30" s="35"/>
      <c r="J30" s="35"/>
      <c r="K30" s="35"/>
    </row>
    <row r="31" spans="1:11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  <c r="H31" s="35"/>
      <c r="I31" s="35"/>
      <c r="J31" s="35"/>
      <c r="K31" s="35"/>
    </row>
    <row r="32" spans="1:11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  <c r="H32" s="35"/>
      <c r="I32" s="35"/>
      <c r="J32" s="35"/>
      <c r="K32" s="35"/>
    </row>
    <row r="33" spans="1:11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  <c r="H33" s="35"/>
      <c r="I33" s="35"/>
      <c r="J33" s="35"/>
      <c r="K33" s="35"/>
    </row>
    <row r="34" spans="1:11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  <c r="H34" s="35"/>
      <c r="I34" s="35"/>
      <c r="J34" s="35"/>
      <c r="K34" s="35"/>
    </row>
    <row r="35" spans="1:11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  <c r="H35" s="35"/>
      <c r="I35" s="35"/>
      <c r="J35" s="35"/>
      <c r="K35" s="35"/>
    </row>
    <row r="36" spans="1:11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  <c r="H36" s="35"/>
      <c r="I36" s="35"/>
      <c r="J36" s="35"/>
      <c r="K36" s="35"/>
    </row>
    <row r="37" spans="1:11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  <c r="H37" s="35"/>
      <c r="I37" s="35"/>
      <c r="J37" s="35"/>
      <c r="K37" s="35"/>
    </row>
    <row r="38" spans="1:11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  <c r="H38" s="35"/>
      <c r="I38" s="35"/>
      <c r="J38" s="35"/>
      <c r="K38" s="35"/>
    </row>
    <row r="39" spans="1:11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  <c r="H39" s="35"/>
      <c r="I39" s="35"/>
      <c r="J39" s="35"/>
      <c r="K39" s="35"/>
    </row>
    <row r="40" spans="1:11" ht="2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  <c r="H40" s="35"/>
      <c r="I40" s="35"/>
      <c r="J40" s="35"/>
      <c r="K40" s="35"/>
    </row>
    <row r="41" spans="1:11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  <c r="H41" s="35"/>
      <c r="I41" s="35"/>
      <c r="J41" s="35"/>
      <c r="K41" s="35"/>
    </row>
    <row r="42" spans="1:11" ht="28.7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  <c r="H42" s="35"/>
      <c r="I42" s="35"/>
      <c r="J42" s="35"/>
      <c r="K42" s="35"/>
    </row>
    <row r="43" spans="1:11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  <c r="H43" s="35"/>
      <c r="I43" s="35"/>
      <c r="J43" s="35"/>
      <c r="K43" s="35"/>
    </row>
    <row r="44" spans="1:11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  <c r="H44" s="35"/>
      <c r="I44" s="35"/>
      <c r="J44" s="35"/>
      <c r="K44" s="35"/>
    </row>
    <row r="45" spans="1:11" x14ac:dyDescent="0.25">
      <c r="A45" s="254" t="s">
        <v>102</v>
      </c>
      <c r="B45" s="254"/>
      <c r="C45" s="42" t="s">
        <v>54</v>
      </c>
      <c r="D45" s="42" t="s">
        <v>54</v>
      </c>
      <c r="E45" s="56"/>
      <c r="F45" s="16">
        <f t="shared" si="0"/>
        <v>0</v>
      </c>
      <c r="G45" s="35"/>
      <c r="H45" s="35"/>
      <c r="I45" s="35"/>
      <c r="J45" s="35"/>
      <c r="K45" s="35"/>
    </row>
    <row r="46" spans="1:11" x14ac:dyDescent="0.25">
      <c r="A46" s="191" t="s">
        <v>141</v>
      </c>
      <c r="B46" s="191"/>
      <c r="C46" s="42">
        <v>30313</v>
      </c>
      <c r="D46" s="43">
        <v>260</v>
      </c>
      <c r="E46" s="56"/>
      <c r="F46" s="16">
        <f t="shared" si="0"/>
        <v>0</v>
      </c>
      <c r="G46" s="35"/>
      <c r="H46" s="35"/>
      <c r="I46" s="35"/>
      <c r="J46" s="35"/>
      <c r="K46" s="35"/>
    </row>
    <row r="47" spans="1:11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  <c r="H47" s="35"/>
      <c r="I47" s="35"/>
      <c r="J47" s="35"/>
      <c r="K47" s="35"/>
    </row>
    <row r="48" spans="1:11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  <c r="H48" s="35"/>
      <c r="I48" s="35"/>
      <c r="J48" s="35"/>
      <c r="K48" s="35"/>
    </row>
    <row r="49" spans="1:11" x14ac:dyDescent="0.25">
      <c r="A49" s="254" t="s">
        <v>108</v>
      </c>
      <c r="B49" s="254"/>
      <c r="C49" s="42">
        <v>30057</v>
      </c>
      <c r="D49" s="43">
        <v>41.26</v>
      </c>
      <c r="E49" s="56"/>
      <c r="F49" s="16">
        <f t="shared" si="0"/>
        <v>0</v>
      </c>
      <c r="G49" s="35"/>
      <c r="H49" s="35"/>
      <c r="I49" s="35"/>
      <c r="J49" s="35"/>
      <c r="K49" s="35"/>
    </row>
    <row r="50" spans="1:11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  <c r="H50" s="35"/>
      <c r="I50" s="35"/>
      <c r="J50" s="35"/>
      <c r="K50" s="35"/>
    </row>
    <row r="51" spans="1:11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  <c r="H51" s="35"/>
      <c r="I51" s="35"/>
      <c r="J51" s="35"/>
      <c r="K51" s="35"/>
    </row>
    <row r="52" spans="1:11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  <c r="H52" s="35"/>
      <c r="I52" s="35"/>
      <c r="J52" s="35"/>
      <c r="K52" s="35"/>
    </row>
    <row r="53" spans="1:11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  <c r="H53" s="35"/>
      <c r="I53" s="35"/>
      <c r="J53" s="35"/>
      <c r="K53" s="35"/>
    </row>
    <row r="54" spans="1:11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  <c r="H54" s="35"/>
      <c r="I54" s="35"/>
      <c r="J54" s="35"/>
      <c r="K54" s="35"/>
    </row>
    <row r="55" spans="1:11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  <c r="H55" s="35"/>
      <c r="I55" s="35"/>
      <c r="J55" s="35"/>
      <c r="K55" s="35"/>
    </row>
    <row r="56" spans="1:11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  <c r="H56" s="35"/>
      <c r="I56" s="35"/>
      <c r="J56" s="35"/>
      <c r="K56" s="35"/>
    </row>
    <row r="57" spans="1:11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  <c r="H57" s="35"/>
      <c r="I57" s="35"/>
      <c r="J57" s="35"/>
      <c r="K57" s="35"/>
    </row>
    <row r="58" spans="1:11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  <c r="H58" s="35"/>
      <c r="I58" s="35"/>
      <c r="J58" s="35"/>
      <c r="K58" s="35"/>
    </row>
    <row r="59" spans="1:11" x14ac:dyDescent="0.25">
      <c r="A59" s="191" t="s">
        <v>124</v>
      </c>
      <c r="B59" s="191"/>
      <c r="C59" s="42" t="s">
        <v>209</v>
      </c>
      <c r="D59" s="43">
        <v>22504</v>
      </c>
      <c r="E59" s="56"/>
      <c r="F59" s="16">
        <f t="shared" si="0"/>
        <v>0</v>
      </c>
      <c r="G59" s="35"/>
      <c r="H59" s="35"/>
      <c r="I59" s="35"/>
      <c r="J59" s="35"/>
      <c r="K59" s="35"/>
    </row>
    <row r="60" spans="1:11" ht="15.95" customHeight="1" thickBot="1" x14ac:dyDescent="0.3">
      <c r="A60" s="262" t="s">
        <v>144</v>
      </c>
      <c r="B60" s="262"/>
      <c r="C60" s="262"/>
      <c r="D60" s="262"/>
      <c r="E60" s="22" t="s">
        <v>127</v>
      </c>
      <c r="F60" s="23">
        <f>IF(C16=0,0,SUM(F16,F19:F59))</f>
        <v>0</v>
      </c>
    </row>
    <row r="61" spans="1:11" ht="21.95" customHeight="1" thickBot="1" x14ac:dyDescent="0.4">
      <c r="A61" s="271" t="s">
        <v>128</v>
      </c>
      <c r="B61" s="271"/>
      <c r="C61" s="271"/>
      <c r="D61" s="271"/>
      <c r="E61" s="271"/>
      <c r="F61" s="271"/>
    </row>
    <row r="62" spans="1:11" x14ac:dyDescent="0.25">
      <c r="A62" s="259" t="s">
        <v>48</v>
      </c>
      <c r="B62" s="259"/>
      <c r="C62" s="259"/>
      <c r="D62" s="259"/>
      <c r="E62" s="17" t="s">
        <v>49</v>
      </c>
      <c r="F62" s="18" t="s">
        <v>50</v>
      </c>
    </row>
    <row r="63" spans="1:11" ht="18.95" customHeight="1" x14ac:dyDescent="0.3">
      <c r="A63" s="260"/>
      <c r="B63" s="260"/>
      <c r="C63" s="260"/>
      <c r="D63" s="260"/>
      <c r="E63" s="24"/>
      <c r="F63" s="25"/>
    </row>
    <row r="64" spans="1:11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x14ac:dyDescent="0.25">
      <c r="A67" s="261"/>
      <c r="B67" s="261"/>
      <c r="C67" s="261"/>
      <c r="D67" s="261"/>
      <c r="E67" s="19"/>
      <c r="F67" s="26"/>
    </row>
    <row r="68" spans="1:6" x14ac:dyDescent="0.25">
      <c r="A68" s="262" t="s">
        <v>145</v>
      </c>
      <c r="B68" s="262"/>
      <c r="C68" s="262"/>
      <c r="D68" s="262"/>
      <c r="E68" s="22" t="s">
        <v>127</v>
      </c>
      <c r="F68" s="23">
        <f>IF(SUM(F63:F67)&lt;=(F60*0.25),SUM(F63:F67),"ERROR")</f>
        <v>0</v>
      </c>
    </row>
    <row r="69" spans="1:6" ht="15.95" customHeight="1" thickBot="1" x14ac:dyDescent="0.3">
      <c r="A69" s="262" t="s">
        <v>146</v>
      </c>
      <c r="B69" s="262"/>
      <c r="C69" s="262"/>
      <c r="D69" s="262"/>
      <c r="E69" s="22" t="s">
        <v>127</v>
      </c>
      <c r="F69" s="23">
        <f>IFERROR(SUM(F60+F68),"ERROR")</f>
        <v>0</v>
      </c>
    </row>
    <row r="70" spans="1:6" ht="21.95" customHeight="1" thickBot="1" x14ac:dyDescent="0.4">
      <c r="A70" s="271" t="s">
        <v>131</v>
      </c>
      <c r="B70" s="271"/>
      <c r="C70" s="271"/>
      <c r="D70" s="271"/>
      <c r="E70" s="271"/>
      <c r="F70" s="271"/>
    </row>
    <row r="71" spans="1:6" x14ac:dyDescent="0.25">
      <c r="A71" s="262" t="s">
        <v>147</v>
      </c>
      <c r="B71" s="262"/>
      <c r="C71" s="262"/>
      <c r="D71" s="262"/>
      <c r="E71" s="262"/>
      <c r="F71" s="23">
        <f>IFERROR(ROUND(0.005*F69,2),"ERROR")</f>
        <v>0</v>
      </c>
    </row>
    <row r="72" spans="1:6" x14ac:dyDescent="0.25">
      <c r="A72" s="262" t="s">
        <v>148</v>
      </c>
      <c r="B72" s="262"/>
      <c r="C72" s="262"/>
      <c r="D72" s="262"/>
      <c r="E72" s="262"/>
      <c r="F72" s="16">
        <v>30</v>
      </c>
    </row>
    <row r="73" spans="1:6" x14ac:dyDescent="0.25">
      <c r="A73" s="263" t="s">
        <v>134</v>
      </c>
      <c r="B73" s="263"/>
      <c r="C73" s="263"/>
      <c r="D73" s="263"/>
      <c r="E73" s="263"/>
      <c r="F73" s="263"/>
    </row>
    <row r="74" spans="1:6" x14ac:dyDescent="0.25">
      <c r="A74" s="262" t="s">
        <v>149</v>
      </c>
      <c r="B74" s="262"/>
      <c r="C74" s="27"/>
      <c r="D74" s="264" t="s">
        <v>150</v>
      </c>
      <c r="E74" s="264"/>
      <c r="F74" s="16">
        <f>C74*4</f>
        <v>0</v>
      </c>
    </row>
    <row r="75" spans="1:6" x14ac:dyDescent="0.25">
      <c r="A75" s="262" t="s">
        <v>151</v>
      </c>
      <c r="B75" s="262"/>
      <c r="C75" s="262"/>
      <c r="D75" s="262"/>
      <c r="E75" s="22" t="s">
        <v>127</v>
      </c>
      <c r="F75" s="16">
        <f>IF(SUM(F69:F74)&lt;100,0,SUM(F69:F74))</f>
        <v>0</v>
      </c>
    </row>
    <row r="76" spans="1:6" ht="15.95" customHeight="1" thickBot="1" x14ac:dyDescent="0.3">
      <c r="A76" s="265" t="s">
        <v>152</v>
      </c>
      <c r="B76" s="265"/>
      <c r="C76" s="265"/>
      <c r="D76" s="265"/>
      <c r="E76" s="265"/>
      <c r="F76" s="28">
        <f>F75*C16</f>
        <v>0</v>
      </c>
    </row>
    <row r="77" spans="1:6" ht="15.95" customHeight="1" thickTop="1" x14ac:dyDescent="0.25"/>
  </sheetData>
  <conditionalFormatting sqref="A19:A32">
    <cfRule type="containsText" dxfId="9" priority="12" operator="containsText" text="&quot;">
      <formula>NOT(ISERROR(SEARCH("""",A19)))</formula>
    </cfRule>
  </conditionalFormatting>
  <conditionalFormatting sqref="A40:A59">
    <cfRule type="containsText" dxfId="8" priority="2" operator="containsText" text="&quot;">
      <formula>NOT(ISERROR(SEARCH("""",A40)))</formula>
    </cfRule>
  </conditionalFormatting>
  <conditionalFormatting sqref="A8:C9">
    <cfRule type="containsText" dxfId="7" priority="17" operator="containsText" text="&quot;">
      <formula>NOT(ISERROR(SEARCH("""",A8)))</formula>
    </cfRule>
  </conditionalFormatting>
  <conditionalFormatting sqref="A3:F3">
    <cfRule type="containsText" dxfId="6" priority="20" operator="containsText" text="&quot;">
      <formula>NOT(ISERROR(SEARCH("""",A3)))</formula>
    </cfRule>
  </conditionalFormatting>
  <conditionalFormatting sqref="B12:B14">
    <cfRule type="containsText" dxfId="5" priority="15" operator="containsText" text="&quot;">
      <formula>NOT(ISERROR(SEARCH("""",B12)))</formula>
    </cfRule>
  </conditionalFormatting>
  <conditionalFormatting sqref="B6:F7">
    <cfRule type="containsText" dxfId="4" priority="16" operator="containsText" text="&quot;">
      <formula>NOT(ISERROR(SEARCH("""",B6)))</formula>
    </cfRule>
  </conditionalFormatting>
  <conditionalFormatting sqref="C19:D59">
    <cfRule type="containsText" dxfId="3" priority="1" operator="containsText" text="&quot;">
      <formula>NOT(ISERROR(SEARCH("""",C19)))</formula>
    </cfRule>
  </conditionalFormatting>
  <conditionalFormatting sqref="D12:D14">
    <cfRule type="containsText" dxfId="2" priority="14" operator="containsText" text="&quot;">
      <formula>NOT(ISERROR(SEARCH("""",D12)))</formula>
    </cfRule>
  </conditionalFormatting>
  <conditionalFormatting sqref="E8:F9">
    <cfRule type="containsText" dxfId="1" priority="26" operator="containsText" text="&quot;">
      <formula>NOT(ISERROR(SEARCH("""",E8)))</formula>
    </cfRule>
  </conditionalFormatting>
  <conditionalFormatting sqref="F12">
    <cfRule type="containsText" dxfId="0" priority="13" operator="containsText" text="&quot;">
      <formula>NOT(ISERROR(SEARCH("""",F12)))</formula>
    </cfRule>
  </conditionalFormatting>
  <dataValidations disablePrompts="1" count="3">
    <dataValidation allowBlank="1" showInputMessage="1" showErrorMessage="1" error="Only Yes or No may be entered." sqref="E67" xr:uid="{00000000-0002-0000-1A00-000000000000}"/>
    <dataValidation allowBlank="1" showInputMessage="1" showErrorMessage="1" error="Only one vehicle configuration may be used on each spreadsheet." sqref="E7:E9 E14" xr:uid="{00000000-0002-0000-1A00-000001000000}"/>
    <dataValidation type="list" allowBlank="1" showInputMessage="1" showErrorMessage="1" error="Only Yes or No may be entered." sqref="E19:E59" xr:uid="{00000000-0002-0000-1A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view="pageLayout" topLeftCell="A50" zoomScaleNormal="100" workbookViewId="0">
      <selection activeCell="A2" sqref="A2:F2"/>
    </sheetView>
  </sheetViews>
  <sheetFormatPr defaultColWidth="3.140625" defaultRowHeight="14.25" x14ac:dyDescent="0.2"/>
  <cols>
    <col min="1" max="5" width="19.42578125" style="38" customWidth="1"/>
    <col min="6" max="6" width="23.28515625" style="38" bestFit="1" customWidth="1"/>
    <col min="7" max="9" width="9.85546875" style="38" bestFit="1" customWidth="1"/>
    <col min="10" max="10" width="3.140625" style="38" customWidth="1"/>
    <col min="11" max="16384" width="3.140625" style="38"/>
  </cols>
  <sheetData>
    <row r="1" spans="1:9" s="234" customFormat="1" ht="15" x14ac:dyDescent="0.25">
      <c r="A1" s="234" t="s">
        <v>12</v>
      </c>
      <c r="F1" s="234" t="s">
        <v>13</v>
      </c>
    </row>
    <row r="2" spans="1:9" ht="27.2" customHeight="1" x14ac:dyDescent="0.25">
      <c r="A2" s="193" t="s">
        <v>14</v>
      </c>
      <c r="B2" s="193"/>
      <c r="C2" s="193"/>
      <c r="D2" s="193"/>
      <c r="E2" s="193"/>
      <c r="F2" s="193"/>
    </row>
    <row r="3" spans="1:9" ht="18" customHeight="1" x14ac:dyDescent="0.25">
      <c r="A3" s="238" t="s">
        <v>139</v>
      </c>
      <c r="B3" s="238"/>
      <c r="C3" s="238"/>
      <c r="D3" s="238"/>
      <c r="E3" s="238"/>
      <c r="F3" s="238"/>
    </row>
    <row r="4" spans="1:9" s="98" customFormat="1" ht="15.95" customHeight="1" x14ac:dyDescent="0.25">
      <c r="A4" s="86" t="s">
        <v>16</v>
      </c>
      <c r="B4" s="215">
        <v>4400028978</v>
      </c>
      <c r="C4" s="215"/>
      <c r="D4" s="86" t="s">
        <v>17</v>
      </c>
      <c r="E4" s="215" t="s">
        <v>18</v>
      </c>
      <c r="F4" s="215"/>
    </row>
    <row r="5" spans="1:9" ht="18" customHeight="1" x14ac:dyDescent="0.25">
      <c r="A5" s="196" t="s">
        <v>19</v>
      </c>
      <c r="B5" s="196"/>
      <c r="C5" s="196"/>
      <c r="D5" s="196"/>
      <c r="E5" s="196"/>
      <c r="F5" s="196"/>
    </row>
    <row r="6" spans="1:9" s="98" customFormat="1" ht="15.95" customHeight="1" x14ac:dyDescent="0.25">
      <c r="A6" s="86" t="s">
        <v>20</v>
      </c>
      <c r="B6" s="216" t="s">
        <v>21</v>
      </c>
      <c r="C6" s="216"/>
      <c r="D6" s="86" t="s">
        <v>22</v>
      </c>
      <c r="E6" s="216" t="s">
        <v>140</v>
      </c>
      <c r="F6" s="216"/>
    </row>
    <row r="7" spans="1:9" s="98" customFormat="1" ht="14.85" customHeight="1" x14ac:dyDescent="0.25">
      <c r="A7" s="88" t="s">
        <v>24</v>
      </c>
      <c r="B7" s="216" t="s">
        <v>25</v>
      </c>
      <c r="C7" s="216"/>
      <c r="D7" s="100" t="s">
        <v>26</v>
      </c>
      <c r="E7" s="216" t="s">
        <v>27</v>
      </c>
      <c r="F7" s="216"/>
    </row>
    <row r="8" spans="1:9" s="98" customFormat="1" ht="14.85" customHeight="1" x14ac:dyDescent="0.25">
      <c r="A8" s="88" t="s">
        <v>28</v>
      </c>
      <c r="B8" s="216" t="s">
        <v>29</v>
      </c>
      <c r="C8" s="216"/>
      <c r="D8" s="100" t="s">
        <v>30</v>
      </c>
      <c r="E8" s="216" t="s">
        <v>31</v>
      </c>
      <c r="F8" s="216"/>
    </row>
    <row r="9" spans="1:9" s="98" customFormat="1" ht="15" customHeight="1" x14ac:dyDescent="0.25">
      <c r="A9" s="88" t="s">
        <v>32</v>
      </c>
      <c r="B9" s="216" t="s">
        <v>33</v>
      </c>
      <c r="C9" s="216"/>
      <c r="D9" s="100"/>
      <c r="E9" s="239"/>
      <c r="F9" s="239"/>
    </row>
    <row r="10" spans="1:9" ht="21.75" customHeight="1" x14ac:dyDescent="0.25">
      <c r="A10" s="196" t="s">
        <v>34</v>
      </c>
      <c r="B10" s="196"/>
      <c r="C10" s="196"/>
      <c r="D10" s="196"/>
      <c r="E10" s="196"/>
      <c r="F10" s="196"/>
    </row>
    <row r="11" spans="1:9" s="98" customFormat="1" ht="15.95" customHeight="1" x14ac:dyDescent="0.25">
      <c r="A11" s="91" t="s">
        <v>35</v>
      </c>
      <c r="B11" s="91" t="s">
        <v>36</v>
      </c>
      <c r="C11" s="91" t="s">
        <v>35</v>
      </c>
      <c r="D11" s="91" t="s">
        <v>36</v>
      </c>
      <c r="E11" s="91" t="s">
        <v>35</v>
      </c>
      <c r="F11" s="91" t="s">
        <v>36</v>
      </c>
    </row>
    <row r="12" spans="1:9" s="98" customFormat="1" ht="15.95" customHeight="1" x14ac:dyDescent="0.2">
      <c r="A12" s="92" t="s">
        <v>37</v>
      </c>
      <c r="B12" s="93">
        <v>136523</v>
      </c>
      <c r="C12" s="92" t="s">
        <v>38</v>
      </c>
      <c r="D12" s="93">
        <v>136523</v>
      </c>
      <c r="E12" s="92" t="s">
        <v>39</v>
      </c>
      <c r="F12" s="93">
        <v>136523</v>
      </c>
      <c r="G12" s="99"/>
      <c r="H12" s="99"/>
      <c r="I12" s="99"/>
    </row>
    <row r="13" spans="1:9" s="98" customFormat="1" ht="15.95" customHeight="1" x14ac:dyDescent="0.2">
      <c r="A13" s="92" t="s">
        <v>40</v>
      </c>
      <c r="B13" s="93">
        <f>B12</f>
        <v>136523</v>
      </c>
      <c r="C13" s="92" t="s">
        <v>41</v>
      </c>
      <c r="D13" s="93">
        <f>D12</f>
        <v>136523</v>
      </c>
      <c r="E13" s="94"/>
      <c r="F13" s="94"/>
      <c r="G13" s="99"/>
      <c r="H13" s="99"/>
    </row>
    <row r="14" spans="1:9" s="98" customFormat="1" ht="17.100000000000001" customHeight="1" x14ac:dyDescent="0.2">
      <c r="A14" s="95" t="s">
        <v>42</v>
      </c>
      <c r="B14" s="93">
        <f>B12</f>
        <v>136523</v>
      </c>
      <c r="C14" s="92" t="s">
        <v>43</v>
      </c>
      <c r="D14" s="93">
        <f>D12</f>
        <v>136523</v>
      </c>
      <c r="E14" s="94"/>
      <c r="F14" s="96"/>
      <c r="G14" s="99"/>
      <c r="H14" s="99"/>
    </row>
    <row r="15" spans="1:9" ht="18.75" customHeight="1" x14ac:dyDescent="0.25">
      <c r="A15" s="196" t="s">
        <v>44</v>
      </c>
      <c r="B15" s="196"/>
      <c r="C15" s="196"/>
      <c r="D15" s="196"/>
      <c r="E15" s="196"/>
      <c r="F15" s="196"/>
    </row>
    <row r="16" spans="1:9" s="98" customFormat="1" ht="15" customHeight="1" x14ac:dyDescent="0.25">
      <c r="A16" s="240" t="s">
        <v>45</v>
      </c>
      <c r="B16" s="240"/>
      <c r="C16" s="97"/>
      <c r="D16" s="240" t="s">
        <v>46</v>
      </c>
      <c r="E16" s="240"/>
      <c r="F16" s="96">
        <f>IF(C16=0,0,IF(C16&gt;50,F12,IF(C16&gt;40,D14,IF(C16&gt;30,D13,IF(C16&gt;20,D12,IF(C16&gt;10,B14,IF(C16&gt;5,B13,B12)))))))</f>
        <v>0</v>
      </c>
    </row>
    <row r="17" spans="1:6" ht="18.75" customHeight="1" x14ac:dyDescent="0.25">
      <c r="A17" s="196" t="s">
        <v>47</v>
      </c>
      <c r="B17" s="196"/>
      <c r="C17" s="196"/>
      <c r="D17" s="196"/>
      <c r="E17" s="196"/>
      <c r="F17" s="196"/>
    </row>
    <row r="18" spans="1:6" s="98" customFormat="1" ht="15.95" customHeight="1" x14ac:dyDescent="0.25">
      <c r="A18" s="240" t="s">
        <v>48</v>
      </c>
      <c r="B18" s="240"/>
      <c r="C18" s="87" t="s">
        <v>49</v>
      </c>
      <c r="D18" s="87" t="s">
        <v>50</v>
      </c>
      <c r="E18" s="87" t="s">
        <v>51</v>
      </c>
      <c r="F18" s="87" t="s">
        <v>52</v>
      </c>
    </row>
    <row r="19" spans="1:6" x14ac:dyDescent="0.2">
      <c r="A19" s="191" t="s">
        <v>53</v>
      </c>
      <c r="B19" s="191"/>
      <c r="C19" s="42" t="s">
        <v>54</v>
      </c>
      <c r="D19" s="43" t="s">
        <v>54</v>
      </c>
      <c r="E19" s="63"/>
      <c r="F19" s="81">
        <f t="shared" ref="F19:F59" si="0">IF(E19="Yes",$D19,0)</f>
        <v>0</v>
      </c>
    </row>
    <row r="20" spans="1:6" x14ac:dyDescent="0.2">
      <c r="A20" s="191" t="s">
        <v>55</v>
      </c>
      <c r="B20" s="191"/>
      <c r="C20" s="42" t="s">
        <v>54</v>
      </c>
      <c r="D20" s="43" t="s">
        <v>54</v>
      </c>
      <c r="E20" s="63"/>
      <c r="F20" s="81">
        <f t="shared" si="0"/>
        <v>0</v>
      </c>
    </row>
    <row r="21" spans="1:6" x14ac:dyDescent="0.2">
      <c r="A21" s="191" t="s">
        <v>56</v>
      </c>
      <c r="B21" s="191"/>
      <c r="C21" s="42" t="s">
        <v>57</v>
      </c>
      <c r="D21" s="43" t="s">
        <v>58</v>
      </c>
      <c r="E21" s="63"/>
      <c r="F21" s="81">
        <f t="shared" si="0"/>
        <v>0</v>
      </c>
    </row>
    <row r="22" spans="1:6" x14ac:dyDescent="0.2">
      <c r="A22" s="191" t="s">
        <v>59</v>
      </c>
      <c r="B22" s="191"/>
      <c r="C22" s="42" t="s">
        <v>60</v>
      </c>
      <c r="D22" s="43">
        <v>232</v>
      </c>
      <c r="E22" s="63"/>
      <c r="F22" s="81">
        <f t="shared" si="0"/>
        <v>0</v>
      </c>
    </row>
    <row r="23" spans="1:6" x14ac:dyDescent="0.2">
      <c r="A23" s="191" t="s">
        <v>61</v>
      </c>
      <c r="B23" s="191"/>
      <c r="C23" s="42" t="s">
        <v>62</v>
      </c>
      <c r="D23" s="43" t="s">
        <v>58</v>
      </c>
      <c r="E23" s="63"/>
      <c r="F23" s="81">
        <f t="shared" si="0"/>
        <v>0</v>
      </c>
    </row>
    <row r="24" spans="1:6" ht="14.25" customHeight="1" x14ac:dyDescent="0.2">
      <c r="A24" s="191" t="s">
        <v>63</v>
      </c>
      <c r="B24" s="191"/>
      <c r="C24" s="42" t="s">
        <v>64</v>
      </c>
      <c r="D24" s="43">
        <v>238</v>
      </c>
      <c r="E24" s="63"/>
      <c r="F24" s="81">
        <f t="shared" si="0"/>
        <v>0</v>
      </c>
    </row>
    <row r="25" spans="1:6" x14ac:dyDescent="0.2">
      <c r="A25" s="191" t="s">
        <v>65</v>
      </c>
      <c r="B25" s="191"/>
      <c r="C25" s="42" t="s">
        <v>66</v>
      </c>
      <c r="D25" s="43">
        <v>508.87</v>
      </c>
      <c r="E25" s="63"/>
      <c r="F25" s="81">
        <f t="shared" si="0"/>
        <v>0</v>
      </c>
    </row>
    <row r="26" spans="1:6" x14ac:dyDescent="0.2">
      <c r="A26" s="191" t="s">
        <v>67</v>
      </c>
      <c r="B26" s="191"/>
      <c r="C26" s="42" t="s">
        <v>68</v>
      </c>
      <c r="D26" s="43">
        <v>1008</v>
      </c>
      <c r="E26" s="63"/>
      <c r="F26" s="81">
        <f t="shared" si="0"/>
        <v>0</v>
      </c>
    </row>
    <row r="27" spans="1:6" ht="28.7" customHeight="1" x14ac:dyDescent="0.2">
      <c r="A27" s="191" t="s">
        <v>69</v>
      </c>
      <c r="B27" s="191"/>
      <c r="C27" s="42" t="s">
        <v>70</v>
      </c>
      <c r="D27" s="43">
        <v>165</v>
      </c>
      <c r="E27" s="63"/>
      <c r="F27" s="81">
        <f t="shared" si="0"/>
        <v>0</v>
      </c>
    </row>
    <row r="28" spans="1:6" x14ac:dyDescent="0.2">
      <c r="A28" s="191" t="s">
        <v>71</v>
      </c>
      <c r="B28" s="191"/>
      <c r="C28" s="42" t="s">
        <v>72</v>
      </c>
      <c r="D28" s="43">
        <v>160</v>
      </c>
      <c r="E28" s="63"/>
      <c r="F28" s="81">
        <f t="shared" si="0"/>
        <v>0</v>
      </c>
    </row>
    <row r="29" spans="1:6" x14ac:dyDescent="0.2">
      <c r="A29" s="191" t="s">
        <v>73</v>
      </c>
      <c r="B29" s="191"/>
      <c r="C29" s="42" t="s">
        <v>54</v>
      </c>
      <c r="D29" s="43" t="s">
        <v>54</v>
      </c>
      <c r="E29" s="63"/>
      <c r="F29" s="81">
        <f t="shared" si="0"/>
        <v>0</v>
      </c>
    </row>
    <row r="30" spans="1:6" x14ac:dyDescent="0.2">
      <c r="A30" s="191" t="s">
        <v>74</v>
      </c>
      <c r="B30" s="191"/>
      <c r="C30" s="42" t="s">
        <v>75</v>
      </c>
      <c r="D30" s="43">
        <v>457</v>
      </c>
      <c r="E30" s="63"/>
      <c r="F30" s="81">
        <f t="shared" si="0"/>
        <v>0</v>
      </c>
    </row>
    <row r="31" spans="1:6" x14ac:dyDescent="0.2">
      <c r="A31" s="191" t="s">
        <v>76</v>
      </c>
      <c r="B31" s="191"/>
      <c r="C31" s="42" t="s">
        <v>77</v>
      </c>
      <c r="D31" s="43">
        <v>199</v>
      </c>
      <c r="E31" s="63"/>
      <c r="F31" s="81">
        <f t="shared" si="0"/>
        <v>0</v>
      </c>
    </row>
    <row r="32" spans="1:6" x14ac:dyDescent="0.2">
      <c r="A32" s="191" t="s">
        <v>78</v>
      </c>
      <c r="B32" s="191"/>
      <c r="C32" s="42" t="s">
        <v>54</v>
      </c>
      <c r="D32" s="43" t="s">
        <v>54</v>
      </c>
      <c r="E32" s="63"/>
      <c r="F32" s="81">
        <f t="shared" si="0"/>
        <v>0</v>
      </c>
    </row>
    <row r="33" spans="1:7" x14ac:dyDescent="0.2">
      <c r="A33" s="192" t="s">
        <v>79</v>
      </c>
      <c r="B33" s="192"/>
      <c r="C33" s="42" t="s">
        <v>80</v>
      </c>
      <c r="D33" s="43">
        <v>162</v>
      </c>
      <c r="E33" s="63"/>
      <c r="F33" s="81">
        <f t="shared" si="0"/>
        <v>0</v>
      </c>
    </row>
    <row r="34" spans="1:7" x14ac:dyDescent="0.2">
      <c r="A34" s="192" t="s">
        <v>81</v>
      </c>
      <c r="B34" s="192"/>
      <c r="C34" s="42" t="s">
        <v>82</v>
      </c>
      <c r="D34" s="43">
        <v>8504</v>
      </c>
      <c r="E34" s="63"/>
      <c r="F34" s="81">
        <f t="shared" si="0"/>
        <v>0</v>
      </c>
    </row>
    <row r="35" spans="1:7" x14ac:dyDescent="0.2">
      <c r="A35" s="192" t="s">
        <v>83</v>
      </c>
      <c r="B35" s="192"/>
      <c r="C35" s="42" t="s">
        <v>84</v>
      </c>
      <c r="D35" s="43">
        <v>3459</v>
      </c>
      <c r="E35" s="63"/>
      <c r="F35" s="81">
        <f t="shared" si="0"/>
        <v>0</v>
      </c>
    </row>
    <row r="36" spans="1:7" x14ac:dyDescent="0.2">
      <c r="A36" s="192" t="s">
        <v>85</v>
      </c>
      <c r="B36" s="192"/>
      <c r="C36" s="42" t="s">
        <v>86</v>
      </c>
      <c r="D36" s="43">
        <v>4403</v>
      </c>
      <c r="E36" s="63"/>
      <c r="F36" s="81">
        <f t="shared" si="0"/>
        <v>0</v>
      </c>
    </row>
    <row r="37" spans="1:7" x14ac:dyDescent="0.2">
      <c r="A37" s="192" t="s">
        <v>87</v>
      </c>
      <c r="B37" s="192"/>
      <c r="C37" s="42" t="s">
        <v>88</v>
      </c>
      <c r="D37" s="43">
        <v>774</v>
      </c>
      <c r="E37" s="63"/>
      <c r="F37" s="81">
        <f t="shared" si="0"/>
        <v>0</v>
      </c>
    </row>
    <row r="38" spans="1:7" x14ac:dyDescent="0.2">
      <c r="A38" s="192" t="s">
        <v>89</v>
      </c>
      <c r="B38" s="192"/>
      <c r="C38" s="42" t="s">
        <v>90</v>
      </c>
      <c r="D38" s="43">
        <v>774</v>
      </c>
      <c r="E38" s="63"/>
      <c r="F38" s="81">
        <f t="shared" si="0"/>
        <v>0</v>
      </c>
    </row>
    <row r="39" spans="1:7" s="64" customFormat="1" x14ac:dyDescent="0.2">
      <c r="A39" s="192" t="s">
        <v>91</v>
      </c>
      <c r="B39" s="192"/>
      <c r="C39" s="42" t="s">
        <v>92</v>
      </c>
      <c r="D39" s="43">
        <v>774</v>
      </c>
      <c r="E39" s="63"/>
      <c r="F39" s="82">
        <f t="shared" si="0"/>
        <v>0</v>
      </c>
      <c r="G39" s="38"/>
    </row>
    <row r="40" spans="1:7" ht="27" customHeight="1" x14ac:dyDescent="0.2">
      <c r="A40" s="191" t="s">
        <v>93</v>
      </c>
      <c r="B40" s="191"/>
      <c r="C40" s="45" t="s">
        <v>94</v>
      </c>
      <c r="D40" s="43">
        <v>429</v>
      </c>
      <c r="E40" s="63"/>
      <c r="F40" s="81">
        <f t="shared" si="0"/>
        <v>0</v>
      </c>
    </row>
    <row r="41" spans="1:7" x14ac:dyDescent="0.2">
      <c r="A41" s="191" t="s">
        <v>95</v>
      </c>
      <c r="B41" s="191"/>
      <c r="C41" s="42" t="s">
        <v>96</v>
      </c>
      <c r="D41" s="43">
        <v>464</v>
      </c>
      <c r="E41" s="63"/>
      <c r="F41" s="81">
        <f t="shared" si="0"/>
        <v>0</v>
      </c>
    </row>
    <row r="42" spans="1:7" ht="28.7" customHeight="1" x14ac:dyDescent="0.2">
      <c r="A42" s="191" t="s">
        <v>97</v>
      </c>
      <c r="B42" s="191"/>
      <c r="C42" s="42" t="s">
        <v>98</v>
      </c>
      <c r="D42" s="43">
        <v>879</v>
      </c>
      <c r="E42" s="63"/>
      <c r="F42" s="81">
        <f t="shared" si="0"/>
        <v>0</v>
      </c>
    </row>
    <row r="43" spans="1:7" x14ac:dyDescent="0.2">
      <c r="A43" s="191" t="s">
        <v>99</v>
      </c>
      <c r="B43" s="191"/>
      <c r="C43" s="42" t="s">
        <v>100</v>
      </c>
      <c r="D43" s="43">
        <v>115</v>
      </c>
      <c r="E43" s="63"/>
      <c r="F43" s="81">
        <f t="shared" si="0"/>
        <v>0</v>
      </c>
    </row>
    <row r="44" spans="1:7" x14ac:dyDescent="0.2">
      <c r="A44" s="191" t="s">
        <v>101</v>
      </c>
      <c r="B44" s="191"/>
      <c r="C44" s="42" t="s">
        <v>54</v>
      </c>
      <c r="D44" s="43" t="s">
        <v>54</v>
      </c>
      <c r="E44" s="63"/>
      <c r="F44" s="81">
        <f t="shared" si="0"/>
        <v>0</v>
      </c>
    </row>
    <row r="45" spans="1:7" x14ac:dyDescent="0.2">
      <c r="A45" s="191" t="s">
        <v>102</v>
      </c>
      <c r="B45" s="191"/>
      <c r="C45" s="42" t="s">
        <v>54</v>
      </c>
      <c r="D45" s="43" t="s">
        <v>54</v>
      </c>
      <c r="E45" s="63"/>
      <c r="F45" s="81">
        <f t="shared" si="0"/>
        <v>0</v>
      </c>
    </row>
    <row r="46" spans="1:7" x14ac:dyDescent="0.2">
      <c r="A46" s="191" t="s">
        <v>141</v>
      </c>
      <c r="B46" s="191"/>
      <c r="C46" s="42" t="s">
        <v>104</v>
      </c>
      <c r="D46" s="43">
        <v>105.67</v>
      </c>
      <c r="E46" s="63"/>
      <c r="F46" s="81">
        <f t="shared" si="0"/>
        <v>0</v>
      </c>
    </row>
    <row r="47" spans="1:7" x14ac:dyDescent="0.2">
      <c r="A47" s="191" t="s">
        <v>105</v>
      </c>
      <c r="B47" s="191"/>
      <c r="C47" s="42" t="s">
        <v>57</v>
      </c>
      <c r="D47" s="43" t="s">
        <v>58</v>
      </c>
      <c r="E47" s="63"/>
      <c r="F47" s="81">
        <f t="shared" si="0"/>
        <v>0</v>
      </c>
    </row>
    <row r="48" spans="1:7" x14ac:dyDescent="0.2">
      <c r="A48" s="191" t="s">
        <v>106</v>
      </c>
      <c r="B48" s="191"/>
      <c r="C48" s="42" t="s">
        <v>107</v>
      </c>
      <c r="D48" s="43">
        <v>50</v>
      </c>
      <c r="E48" s="63"/>
      <c r="F48" s="81">
        <f t="shared" si="0"/>
        <v>0</v>
      </c>
    </row>
    <row r="49" spans="1:6" x14ac:dyDescent="0.2">
      <c r="A49" s="191" t="s">
        <v>108</v>
      </c>
      <c r="B49" s="191"/>
      <c r="C49" s="42" t="s">
        <v>109</v>
      </c>
      <c r="D49" s="43">
        <v>174</v>
      </c>
      <c r="E49" s="63"/>
      <c r="F49" s="81">
        <f t="shared" si="0"/>
        <v>0</v>
      </c>
    </row>
    <row r="50" spans="1:6" x14ac:dyDescent="0.2">
      <c r="A50" s="191" t="s">
        <v>110</v>
      </c>
      <c r="B50" s="191"/>
      <c r="C50" s="42" t="s">
        <v>54</v>
      </c>
      <c r="D50" s="43" t="s">
        <v>54</v>
      </c>
      <c r="E50" s="63"/>
      <c r="F50" s="81">
        <f t="shared" si="0"/>
        <v>0</v>
      </c>
    </row>
    <row r="51" spans="1:6" x14ac:dyDescent="0.2">
      <c r="A51" s="191" t="s">
        <v>111</v>
      </c>
      <c r="B51" s="191"/>
      <c r="C51" s="42" t="s">
        <v>54</v>
      </c>
      <c r="D51" s="43" t="s">
        <v>54</v>
      </c>
      <c r="E51" s="63"/>
      <c r="F51" s="81">
        <f t="shared" si="0"/>
        <v>0</v>
      </c>
    </row>
    <row r="52" spans="1:6" x14ac:dyDescent="0.2">
      <c r="A52" s="191" t="s">
        <v>112</v>
      </c>
      <c r="B52" s="191"/>
      <c r="C52" s="42" t="s">
        <v>113</v>
      </c>
      <c r="D52" s="43">
        <v>347.6</v>
      </c>
      <c r="E52" s="63"/>
      <c r="F52" s="81">
        <f t="shared" si="0"/>
        <v>0</v>
      </c>
    </row>
    <row r="53" spans="1:6" x14ac:dyDescent="0.2">
      <c r="A53" s="191" t="s">
        <v>114</v>
      </c>
      <c r="B53" s="191"/>
      <c r="C53" s="42" t="s">
        <v>115</v>
      </c>
      <c r="D53" s="43">
        <v>268</v>
      </c>
      <c r="E53" s="63"/>
      <c r="F53" s="81">
        <f t="shared" si="0"/>
        <v>0</v>
      </c>
    </row>
    <row r="54" spans="1:6" x14ac:dyDescent="0.2">
      <c r="A54" s="191" t="s">
        <v>116</v>
      </c>
      <c r="B54" s="191"/>
      <c r="C54" s="42" t="s">
        <v>117</v>
      </c>
      <c r="D54" s="43">
        <v>243</v>
      </c>
      <c r="E54" s="63"/>
      <c r="F54" s="81">
        <f t="shared" si="0"/>
        <v>0</v>
      </c>
    </row>
    <row r="55" spans="1:6" x14ac:dyDescent="0.2">
      <c r="A55" s="191" t="s">
        <v>142</v>
      </c>
      <c r="B55" s="191"/>
      <c r="C55" s="42" t="s">
        <v>119</v>
      </c>
      <c r="D55" s="43">
        <v>1152</v>
      </c>
      <c r="E55" s="63"/>
      <c r="F55" s="81">
        <f t="shared" si="0"/>
        <v>0</v>
      </c>
    </row>
    <row r="56" spans="1:6" x14ac:dyDescent="0.2">
      <c r="A56" s="191" t="s">
        <v>120</v>
      </c>
      <c r="B56" s="191"/>
      <c r="C56" s="42" t="s">
        <v>54</v>
      </c>
      <c r="D56" s="43" t="s">
        <v>54</v>
      </c>
      <c r="E56" s="63"/>
      <c r="F56" s="81">
        <f t="shared" si="0"/>
        <v>0</v>
      </c>
    </row>
    <row r="57" spans="1:6" x14ac:dyDescent="0.2">
      <c r="A57" s="191" t="s">
        <v>121</v>
      </c>
      <c r="B57" s="191"/>
      <c r="C57" s="42" t="s">
        <v>57</v>
      </c>
      <c r="D57" s="43" t="s">
        <v>58</v>
      </c>
      <c r="E57" s="63"/>
      <c r="F57" s="81">
        <f t="shared" si="0"/>
        <v>0</v>
      </c>
    </row>
    <row r="58" spans="1:6" x14ac:dyDescent="0.2">
      <c r="A58" s="191" t="s">
        <v>122</v>
      </c>
      <c r="B58" s="191"/>
      <c r="C58" s="42" t="s">
        <v>123</v>
      </c>
      <c r="D58" s="43">
        <v>902.56</v>
      </c>
      <c r="E58" s="63"/>
      <c r="F58" s="81">
        <f t="shared" si="0"/>
        <v>0</v>
      </c>
    </row>
    <row r="59" spans="1:6" x14ac:dyDescent="0.2">
      <c r="A59" s="191" t="s">
        <v>124</v>
      </c>
      <c r="B59" s="191"/>
      <c r="C59" s="42" t="s">
        <v>143</v>
      </c>
      <c r="D59" s="43">
        <v>8921</v>
      </c>
      <c r="E59" s="63"/>
      <c r="F59" s="81">
        <f t="shared" si="0"/>
        <v>0</v>
      </c>
    </row>
    <row r="60" spans="1:6" x14ac:dyDescent="0.2">
      <c r="A60" s="241" t="s">
        <v>144</v>
      </c>
      <c r="B60" s="241"/>
      <c r="C60" s="241"/>
      <c r="D60" s="241"/>
      <c r="E60" s="65" t="s">
        <v>127</v>
      </c>
      <c r="F60" s="83">
        <f>IF(C16=0,0,SUM(F16,F19:F59))</f>
        <v>0</v>
      </c>
    </row>
    <row r="61" spans="1:6" ht="18" customHeight="1" x14ac:dyDescent="0.25">
      <c r="A61" s="196" t="s">
        <v>128</v>
      </c>
      <c r="B61" s="196"/>
      <c r="C61" s="196"/>
      <c r="D61" s="196"/>
      <c r="E61" s="196"/>
      <c r="F61" s="196"/>
    </row>
    <row r="62" spans="1:6" ht="15" x14ac:dyDescent="0.25">
      <c r="A62" s="242" t="s">
        <v>48</v>
      </c>
      <c r="B62" s="242"/>
      <c r="C62" s="242"/>
      <c r="D62" s="242"/>
      <c r="E62" s="36" t="s">
        <v>49</v>
      </c>
      <c r="F62" s="36" t="s">
        <v>50</v>
      </c>
    </row>
    <row r="63" spans="1:6" ht="18" customHeight="1" x14ac:dyDescent="0.25">
      <c r="A63" s="243"/>
      <c r="B63" s="243"/>
      <c r="C63" s="243"/>
      <c r="D63" s="243"/>
      <c r="E63" s="66"/>
      <c r="F63" s="84"/>
    </row>
    <row r="64" spans="1:6" ht="18" customHeight="1" x14ac:dyDescent="0.25">
      <c r="A64" s="243"/>
      <c r="B64" s="243"/>
      <c r="C64" s="243"/>
      <c r="D64" s="243"/>
      <c r="E64" s="66"/>
      <c r="F64" s="84"/>
    </row>
    <row r="65" spans="1:6" ht="18" customHeight="1" x14ac:dyDescent="0.25">
      <c r="A65" s="243"/>
      <c r="B65" s="243"/>
      <c r="C65" s="243"/>
      <c r="D65" s="243"/>
      <c r="E65" s="66"/>
      <c r="F65" s="84"/>
    </row>
    <row r="66" spans="1:6" ht="18" customHeight="1" x14ac:dyDescent="0.25">
      <c r="A66" s="243"/>
      <c r="B66" s="243"/>
      <c r="C66" s="243"/>
      <c r="D66" s="243"/>
      <c r="E66" s="66"/>
      <c r="F66" s="84"/>
    </row>
    <row r="67" spans="1:6" x14ac:dyDescent="0.2">
      <c r="A67" s="244"/>
      <c r="B67" s="244"/>
      <c r="C67" s="244"/>
      <c r="D67" s="244"/>
      <c r="E67" s="63"/>
      <c r="F67" s="85"/>
    </row>
    <row r="68" spans="1:6" x14ac:dyDescent="0.2">
      <c r="A68" s="241" t="s">
        <v>145</v>
      </c>
      <c r="B68" s="241"/>
      <c r="C68" s="241"/>
      <c r="D68" s="241"/>
      <c r="E68" s="65" t="s">
        <v>127</v>
      </c>
      <c r="F68" s="83">
        <f>IF(SUM(F63:F67)&lt;=(F60*0.25),SUM(F63:F67),"ERROR")</f>
        <v>0</v>
      </c>
    </row>
    <row r="69" spans="1:6" x14ac:dyDescent="0.2">
      <c r="A69" s="241" t="s">
        <v>146</v>
      </c>
      <c r="B69" s="241"/>
      <c r="C69" s="241"/>
      <c r="D69" s="241"/>
      <c r="E69" s="65" t="s">
        <v>127</v>
      </c>
      <c r="F69" s="83">
        <f>IFERROR(SUM(F60+F68),"ERROR")</f>
        <v>0</v>
      </c>
    </row>
    <row r="70" spans="1:6" ht="18" customHeight="1" x14ac:dyDescent="0.25">
      <c r="A70" s="196" t="s">
        <v>131</v>
      </c>
      <c r="B70" s="196"/>
      <c r="C70" s="196"/>
      <c r="D70" s="196"/>
      <c r="E70" s="196"/>
      <c r="F70" s="196"/>
    </row>
    <row r="71" spans="1:6" x14ac:dyDescent="0.2">
      <c r="A71" s="241" t="s">
        <v>147</v>
      </c>
      <c r="B71" s="241"/>
      <c r="C71" s="241"/>
      <c r="D71" s="241"/>
      <c r="E71" s="241"/>
      <c r="F71" s="83">
        <f>IFERROR(ROUND(0.005*F69,2),"ERROR")</f>
        <v>0</v>
      </c>
    </row>
    <row r="72" spans="1:6" x14ac:dyDescent="0.2">
      <c r="A72" s="241" t="s">
        <v>148</v>
      </c>
      <c r="B72" s="241"/>
      <c r="C72" s="241"/>
      <c r="D72" s="241"/>
      <c r="E72" s="241"/>
      <c r="F72" s="81">
        <v>30</v>
      </c>
    </row>
    <row r="73" spans="1:6" x14ac:dyDescent="0.2">
      <c r="A73" s="241" t="s">
        <v>134</v>
      </c>
      <c r="B73" s="241"/>
      <c r="C73" s="241"/>
      <c r="D73" s="241"/>
      <c r="E73" s="241"/>
      <c r="F73" s="241"/>
    </row>
    <row r="74" spans="1:6" x14ac:dyDescent="0.2">
      <c r="A74" s="241" t="s">
        <v>149</v>
      </c>
      <c r="B74" s="241"/>
      <c r="C74" s="37"/>
      <c r="D74" s="241" t="s">
        <v>150</v>
      </c>
      <c r="E74" s="241"/>
      <c r="F74" s="81">
        <f>C74*4</f>
        <v>0</v>
      </c>
    </row>
    <row r="75" spans="1:6" x14ac:dyDescent="0.2">
      <c r="A75" s="241" t="s">
        <v>151</v>
      </c>
      <c r="B75" s="241"/>
      <c r="C75" s="241"/>
      <c r="D75" s="241"/>
      <c r="E75" s="65" t="s">
        <v>127</v>
      </c>
      <c r="F75" s="81">
        <f>IF(SUM(F69:F74)&lt;100,0,SUM(F69:F74))</f>
        <v>0</v>
      </c>
    </row>
    <row r="76" spans="1:6" x14ac:dyDescent="0.2">
      <c r="A76" s="241" t="s">
        <v>152</v>
      </c>
      <c r="B76" s="241"/>
      <c r="C76" s="241"/>
      <c r="D76" s="241"/>
      <c r="E76" s="241"/>
      <c r="F76" s="81">
        <f>F75*C16</f>
        <v>0</v>
      </c>
    </row>
  </sheetData>
  <conditionalFormatting sqref="A19:A32">
    <cfRule type="containsText" dxfId="264" priority="18" operator="containsText" text="&quot;">
      <formula>NOT(ISERROR(SEARCH("""",A19)))</formula>
    </cfRule>
  </conditionalFormatting>
  <conditionalFormatting sqref="A40:A59">
    <cfRule type="containsText" dxfId="263" priority="10" operator="containsText" text="&quot;">
      <formula>NOT(ISERROR(SEARCH("""",A40)))</formula>
    </cfRule>
  </conditionalFormatting>
  <conditionalFormatting sqref="A3:F3">
    <cfRule type="containsText" dxfId="262" priority="22" operator="containsText" text="&quot;">
      <formula>NOT(ISERROR(SEARCH("""",A3)))</formula>
    </cfRule>
  </conditionalFormatting>
  <conditionalFormatting sqref="B12:B14">
    <cfRule type="containsText" dxfId="261" priority="3" operator="containsText" text="&quot;">
      <formula>NOT(ISERROR(SEARCH("""",B12)))</formula>
    </cfRule>
  </conditionalFormatting>
  <conditionalFormatting sqref="B6:C9">
    <cfRule type="containsText" dxfId="260" priority="5" operator="containsText" text="&quot;">
      <formula>NOT(ISERROR(SEARCH("""",B6)))</formula>
    </cfRule>
  </conditionalFormatting>
  <conditionalFormatting sqref="C19:D59">
    <cfRule type="containsText" dxfId="259" priority="9" operator="containsText" text="&quot;">
      <formula>NOT(ISERROR(SEARCH("""",C19)))</formula>
    </cfRule>
  </conditionalFormatting>
  <conditionalFormatting sqref="D12:D14">
    <cfRule type="containsText" dxfId="258" priority="2" operator="containsText" text="&quot;">
      <formula>NOT(ISERROR(SEARCH("""",D12)))</formula>
    </cfRule>
  </conditionalFormatting>
  <conditionalFormatting sqref="E6:F9">
    <cfRule type="containsText" dxfId="257" priority="4" operator="containsText" text="&quot;">
      <formula>NOT(ISERROR(SEARCH("""",E6)))</formula>
    </cfRule>
  </conditionalFormatting>
  <conditionalFormatting sqref="F12">
    <cfRule type="containsText" dxfId="256" priority="1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59" xr:uid="{00000000-0002-0000-0200-000000000000}">
      <formula1>"Yes, No"</formula1>
    </dataValidation>
    <dataValidation allowBlank="1" showInputMessage="1" showErrorMessage="1" error="Only one vehicle configuration may be used on each spreadsheet." sqref="E7:E9 E14" xr:uid="{00000000-0002-0000-0200-000001000000}"/>
    <dataValidation allowBlank="1" showInputMessage="1" showErrorMessage="1" error="Only Yes or No may be entered." sqref="E67" xr:uid="{00000000-0002-0000-02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6"/>
  <sheetViews>
    <sheetView view="pageLayout" topLeftCell="A57" zoomScaleNormal="100" workbookViewId="0">
      <selection activeCell="A2" sqref="A2:F2"/>
    </sheetView>
  </sheetViews>
  <sheetFormatPr defaultColWidth="3.140625" defaultRowHeight="14.25" x14ac:dyDescent="0.2"/>
  <cols>
    <col min="1" max="1" width="25.42578125" style="38" bestFit="1" customWidth="1"/>
    <col min="2" max="2" width="15.42578125" style="38" bestFit="1" customWidth="1"/>
    <col min="3" max="3" width="21.42578125" style="38" bestFit="1" customWidth="1"/>
    <col min="4" max="4" width="24.85546875" style="38" bestFit="1" customWidth="1"/>
    <col min="5" max="5" width="11.140625" style="38" customWidth="1"/>
    <col min="6" max="6" width="23.28515625" style="38" bestFit="1" customWidth="1"/>
    <col min="7" max="9" width="10.85546875" style="38" bestFit="1" customWidth="1"/>
    <col min="10" max="10" width="3.140625" style="38" customWidth="1"/>
    <col min="11" max="16384" width="3.140625" style="38"/>
  </cols>
  <sheetData>
    <row r="1" spans="1:9" s="234" customFormat="1" ht="15" x14ac:dyDescent="0.25">
      <c r="A1" s="234" t="s">
        <v>12</v>
      </c>
      <c r="F1" s="234" t="s">
        <v>13</v>
      </c>
    </row>
    <row r="2" spans="1:9" ht="27.2" customHeight="1" x14ac:dyDescent="0.25">
      <c r="A2" s="193" t="s">
        <v>14</v>
      </c>
      <c r="B2" s="193"/>
      <c r="C2" s="193"/>
      <c r="D2" s="193"/>
      <c r="E2" s="193"/>
      <c r="F2" s="193"/>
    </row>
    <row r="3" spans="1:9" ht="18" customHeight="1" x14ac:dyDescent="0.25">
      <c r="A3" s="245" t="s">
        <v>153</v>
      </c>
      <c r="B3" s="245"/>
      <c r="C3" s="245"/>
      <c r="D3" s="245"/>
      <c r="E3" s="245"/>
      <c r="F3" s="245"/>
    </row>
    <row r="4" spans="1:9" s="98" customFormat="1" ht="15.95" customHeight="1" x14ac:dyDescent="0.25">
      <c r="A4" s="86" t="s">
        <v>16</v>
      </c>
      <c r="B4" s="215">
        <v>4400028978</v>
      </c>
      <c r="C4" s="215"/>
      <c r="D4" s="86" t="s">
        <v>17</v>
      </c>
      <c r="E4" s="215" t="s">
        <v>18</v>
      </c>
      <c r="F4" s="215"/>
    </row>
    <row r="5" spans="1:9" ht="18" customHeight="1" x14ac:dyDescent="0.25">
      <c r="A5" s="196" t="s">
        <v>19</v>
      </c>
      <c r="B5" s="196"/>
      <c r="C5" s="196"/>
      <c r="D5" s="196"/>
      <c r="E5" s="196"/>
      <c r="F5" s="196"/>
    </row>
    <row r="6" spans="1:9" s="98" customFormat="1" ht="15.95" customHeight="1" x14ac:dyDescent="0.25">
      <c r="A6" s="86" t="s">
        <v>20</v>
      </c>
      <c r="B6" s="216" t="s">
        <v>21</v>
      </c>
      <c r="C6" s="216"/>
      <c r="D6" s="101" t="s">
        <v>22</v>
      </c>
      <c r="E6" s="216" t="s">
        <v>154</v>
      </c>
      <c r="F6" s="216"/>
    </row>
    <row r="7" spans="1:9" s="98" customFormat="1" ht="14.85" customHeight="1" x14ac:dyDescent="0.25">
      <c r="A7" s="88" t="s">
        <v>24</v>
      </c>
      <c r="B7" s="216" t="s">
        <v>25</v>
      </c>
      <c r="C7" s="216"/>
      <c r="D7" s="101" t="s">
        <v>155</v>
      </c>
      <c r="E7" s="216" t="s">
        <v>31</v>
      </c>
      <c r="F7" s="216"/>
    </row>
    <row r="8" spans="1:9" s="98" customFormat="1" ht="14.85" customHeight="1" x14ac:dyDescent="0.25">
      <c r="A8" s="88" t="s">
        <v>28</v>
      </c>
      <c r="B8" s="216" t="s">
        <v>156</v>
      </c>
      <c r="C8" s="216"/>
      <c r="D8" s="89"/>
      <c r="E8" s="239"/>
      <c r="F8" s="239"/>
    </row>
    <row r="9" spans="1:9" s="98" customFormat="1" ht="15" customHeight="1" x14ac:dyDescent="0.25">
      <c r="A9" s="88" t="s">
        <v>32</v>
      </c>
      <c r="B9" s="216" t="s">
        <v>157</v>
      </c>
      <c r="C9" s="216"/>
      <c r="D9" s="89"/>
      <c r="E9" s="246"/>
      <c r="F9" s="246"/>
    </row>
    <row r="10" spans="1:9" ht="21.75" customHeight="1" x14ac:dyDescent="0.25">
      <c r="A10" s="196" t="s">
        <v>34</v>
      </c>
      <c r="B10" s="196"/>
      <c r="C10" s="196"/>
      <c r="D10" s="196"/>
      <c r="E10" s="196"/>
      <c r="F10" s="196"/>
    </row>
    <row r="11" spans="1:9" s="98" customFormat="1" ht="15.95" customHeight="1" x14ac:dyDescent="0.25">
      <c r="A11" s="91" t="s">
        <v>35</v>
      </c>
      <c r="B11" s="91" t="s">
        <v>36</v>
      </c>
      <c r="C11" s="91" t="s">
        <v>35</v>
      </c>
      <c r="D11" s="91" t="s">
        <v>36</v>
      </c>
      <c r="E11" s="91" t="s">
        <v>35</v>
      </c>
      <c r="F11" s="91" t="s">
        <v>36</v>
      </c>
    </row>
    <row r="12" spans="1:9" s="98" customFormat="1" ht="15.95" customHeight="1" x14ac:dyDescent="0.2">
      <c r="A12" s="92" t="s">
        <v>37</v>
      </c>
      <c r="B12" s="93">
        <v>421067</v>
      </c>
      <c r="C12" s="102" t="s">
        <v>38</v>
      </c>
      <c r="D12" s="93">
        <v>421067</v>
      </c>
      <c r="E12" s="102" t="s">
        <v>39</v>
      </c>
      <c r="F12" s="93">
        <v>421067</v>
      </c>
      <c r="G12" s="99"/>
      <c r="H12" s="99"/>
      <c r="I12" s="99"/>
    </row>
    <row r="13" spans="1:9" s="98" customFormat="1" ht="15.95" customHeight="1" x14ac:dyDescent="0.2">
      <c r="A13" s="92" t="s">
        <v>40</v>
      </c>
      <c r="B13" s="93">
        <v>421067</v>
      </c>
      <c r="C13" s="102" t="s">
        <v>41</v>
      </c>
      <c r="D13" s="93">
        <v>421067</v>
      </c>
      <c r="E13" s="103"/>
      <c r="F13" s="103"/>
      <c r="G13" s="99"/>
      <c r="H13" s="99"/>
    </row>
    <row r="14" spans="1:9" s="98" customFormat="1" ht="17.100000000000001" customHeight="1" x14ac:dyDescent="0.2">
      <c r="A14" s="95" t="s">
        <v>42</v>
      </c>
      <c r="B14" s="93">
        <v>421067</v>
      </c>
      <c r="C14" s="102" t="s">
        <v>43</v>
      </c>
      <c r="D14" s="93">
        <v>421067</v>
      </c>
      <c r="E14" s="103"/>
      <c r="F14" s="104"/>
      <c r="G14" s="99"/>
      <c r="H14" s="99"/>
    </row>
    <row r="15" spans="1:9" ht="18.75" customHeight="1" x14ac:dyDescent="0.25">
      <c r="A15" s="196" t="s">
        <v>44</v>
      </c>
      <c r="B15" s="196"/>
      <c r="C15" s="196"/>
      <c r="D15" s="196"/>
      <c r="E15" s="196"/>
      <c r="F15" s="196"/>
    </row>
    <row r="16" spans="1:9" s="98" customFormat="1" ht="15" customHeight="1" x14ac:dyDescent="0.25">
      <c r="A16" s="240" t="s">
        <v>45</v>
      </c>
      <c r="B16" s="240"/>
      <c r="C16" s="97"/>
      <c r="D16" s="240" t="s">
        <v>46</v>
      </c>
      <c r="E16" s="240"/>
      <c r="F16" s="96">
        <f>IF(C16=0,0,IF(C16&gt;50,F12,IF(C16&gt;40,D14,IF(C16&gt;30,D13,IF(C16&gt;20,D12,IF(C16&gt;10,B14,IF(C16&gt;5,B13,B12)))))))</f>
        <v>0</v>
      </c>
    </row>
    <row r="17" spans="1:7" ht="18.75" customHeight="1" x14ac:dyDescent="0.25">
      <c r="A17" s="196" t="s">
        <v>47</v>
      </c>
      <c r="B17" s="196"/>
      <c r="C17" s="196"/>
      <c r="D17" s="196"/>
      <c r="E17" s="196"/>
      <c r="F17" s="196"/>
    </row>
    <row r="18" spans="1:7" s="98" customFormat="1" ht="15.95" customHeight="1" x14ac:dyDescent="0.25">
      <c r="A18" s="240" t="s">
        <v>48</v>
      </c>
      <c r="B18" s="240"/>
      <c r="C18" s="87" t="s">
        <v>49</v>
      </c>
      <c r="D18" s="87" t="s">
        <v>50</v>
      </c>
      <c r="E18" s="87" t="s">
        <v>51</v>
      </c>
      <c r="F18" s="87" t="s">
        <v>52</v>
      </c>
    </row>
    <row r="19" spans="1:7" x14ac:dyDescent="0.2">
      <c r="A19" s="191" t="s">
        <v>53</v>
      </c>
      <c r="B19" s="191"/>
      <c r="C19" s="42" t="s">
        <v>54</v>
      </c>
      <c r="D19" s="43" t="s">
        <v>54</v>
      </c>
      <c r="E19" s="63"/>
      <c r="F19" s="81">
        <f t="shared" ref="F19:F59" si="0">IF(E19="Yes",$D19,0)</f>
        <v>0</v>
      </c>
      <c r="G19" s="62"/>
    </row>
    <row r="20" spans="1:7" x14ac:dyDescent="0.2">
      <c r="A20" s="191" t="s">
        <v>55</v>
      </c>
      <c r="B20" s="191"/>
      <c r="C20" s="42" t="s">
        <v>54</v>
      </c>
      <c r="D20" s="43" t="s">
        <v>54</v>
      </c>
      <c r="E20" s="63"/>
      <c r="F20" s="81">
        <f t="shared" si="0"/>
        <v>0</v>
      </c>
      <c r="G20" s="62"/>
    </row>
    <row r="21" spans="1:7" x14ac:dyDescent="0.2">
      <c r="A21" s="191" t="s">
        <v>56</v>
      </c>
      <c r="B21" s="191"/>
      <c r="C21" s="42" t="s">
        <v>57</v>
      </c>
      <c r="D21" s="43" t="s">
        <v>58</v>
      </c>
      <c r="E21" s="63"/>
      <c r="F21" s="81">
        <f t="shared" si="0"/>
        <v>0</v>
      </c>
      <c r="G21" s="62"/>
    </row>
    <row r="22" spans="1:7" x14ac:dyDescent="0.2">
      <c r="A22" s="191" t="s">
        <v>59</v>
      </c>
      <c r="B22" s="191"/>
      <c r="C22" s="42" t="s">
        <v>60</v>
      </c>
      <c r="D22" s="43">
        <v>232</v>
      </c>
      <c r="E22" s="63"/>
      <c r="F22" s="81">
        <f t="shared" si="0"/>
        <v>0</v>
      </c>
      <c r="G22" s="62"/>
    </row>
    <row r="23" spans="1:7" x14ac:dyDescent="0.2">
      <c r="A23" s="191" t="s">
        <v>61</v>
      </c>
      <c r="B23" s="191"/>
      <c r="C23" s="42" t="s">
        <v>62</v>
      </c>
      <c r="D23" s="43" t="s">
        <v>58</v>
      </c>
      <c r="E23" s="63"/>
      <c r="F23" s="81">
        <f t="shared" si="0"/>
        <v>0</v>
      </c>
      <c r="G23" s="62"/>
    </row>
    <row r="24" spans="1:7" ht="14.25" customHeight="1" x14ac:dyDescent="0.2">
      <c r="A24" s="191" t="s">
        <v>63</v>
      </c>
      <c r="B24" s="191"/>
      <c r="C24" s="42" t="s">
        <v>64</v>
      </c>
      <c r="D24" s="43">
        <v>238</v>
      </c>
      <c r="E24" s="63"/>
      <c r="F24" s="81">
        <f t="shared" si="0"/>
        <v>0</v>
      </c>
      <c r="G24" s="62"/>
    </row>
    <row r="25" spans="1:7" x14ac:dyDescent="0.2">
      <c r="A25" s="191" t="s">
        <v>158</v>
      </c>
      <c r="B25" s="191"/>
      <c r="C25" s="42" t="s">
        <v>66</v>
      </c>
      <c r="D25" s="43">
        <v>508.87</v>
      </c>
      <c r="E25" s="63"/>
      <c r="F25" s="81">
        <f t="shared" si="0"/>
        <v>0</v>
      </c>
      <c r="G25" s="62"/>
    </row>
    <row r="26" spans="1:7" x14ac:dyDescent="0.2">
      <c r="A26" s="191" t="s">
        <v>67</v>
      </c>
      <c r="B26" s="191"/>
      <c r="C26" s="42" t="s">
        <v>68</v>
      </c>
      <c r="D26" s="43">
        <v>1008</v>
      </c>
      <c r="E26" s="63"/>
      <c r="F26" s="81">
        <f t="shared" si="0"/>
        <v>0</v>
      </c>
      <c r="G26" s="62"/>
    </row>
    <row r="27" spans="1:7" ht="28.7" customHeight="1" x14ac:dyDescent="0.2">
      <c r="A27" s="191" t="s">
        <v>69</v>
      </c>
      <c r="B27" s="191"/>
      <c r="C27" s="42" t="s">
        <v>70</v>
      </c>
      <c r="D27" s="43">
        <v>165</v>
      </c>
      <c r="E27" s="63"/>
      <c r="F27" s="81">
        <f t="shared" si="0"/>
        <v>0</v>
      </c>
      <c r="G27" s="62"/>
    </row>
    <row r="28" spans="1:7" x14ac:dyDescent="0.2">
      <c r="A28" s="191" t="s">
        <v>71</v>
      </c>
      <c r="B28" s="191"/>
      <c r="C28" s="42" t="s">
        <v>72</v>
      </c>
      <c r="D28" s="43">
        <v>160</v>
      </c>
      <c r="E28" s="63"/>
      <c r="F28" s="81">
        <f t="shared" si="0"/>
        <v>0</v>
      </c>
      <c r="G28" s="62"/>
    </row>
    <row r="29" spans="1:7" x14ac:dyDescent="0.2">
      <c r="A29" s="191" t="s">
        <v>73</v>
      </c>
      <c r="B29" s="191"/>
      <c r="C29" s="42" t="s">
        <v>54</v>
      </c>
      <c r="D29" s="42" t="s">
        <v>54</v>
      </c>
      <c r="E29" s="63"/>
      <c r="F29" s="81">
        <f t="shared" si="0"/>
        <v>0</v>
      </c>
      <c r="G29" s="62"/>
    </row>
    <row r="30" spans="1:7" x14ac:dyDescent="0.2">
      <c r="A30" s="191" t="s">
        <v>74</v>
      </c>
      <c r="B30" s="191"/>
      <c r="C30" s="42" t="s">
        <v>159</v>
      </c>
      <c r="D30" s="43">
        <v>11771</v>
      </c>
      <c r="E30" s="63"/>
      <c r="F30" s="81">
        <f t="shared" si="0"/>
        <v>0</v>
      </c>
      <c r="G30" s="62"/>
    </row>
    <row r="31" spans="1:7" x14ac:dyDescent="0.2">
      <c r="A31" s="191" t="s">
        <v>76</v>
      </c>
      <c r="B31" s="191"/>
      <c r="C31" s="42" t="s">
        <v>77</v>
      </c>
      <c r="D31" s="43">
        <v>199</v>
      </c>
      <c r="E31" s="63"/>
      <c r="F31" s="81">
        <f t="shared" si="0"/>
        <v>0</v>
      </c>
      <c r="G31" s="62"/>
    </row>
    <row r="32" spans="1:7" x14ac:dyDescent="0.2">
      <c r="A32" s="191" t="s">
        <v>78</v>
      </c>
      <c r="B32" s="191"/>
      <c r="C32" s="42" t="s">
        <v>54</v>
      </c>
      <c r="D32" s="43" t="s">
        <v>54</v>
      </c>
      <c r="E32" s="63"/>
      <c r="F32" s="81">
        <f t="shared" si="0"/>
        <v>0</v>
      </c>
      <c r="G32" s="62"/>
    </row>
    <row r="33" spans="1:7" x14ac:dyDescent="0.2">
      <c r="A33" s="192" t="s">
        <v>79</v>
      </c>
      <c r="B33" s="192"/>
      <c r="C33" s="42" t="s">
        <v>80</v>
      </c>
      <c r="D33" s="43">
        <v>162</v>
      </c>
      <c r="E33" s="63"/>
      <c r="F33" s="81">
        <f t="shared" si="0"/>
        <v>0</v>
      </c>
      <c r="G33" s="62"/>
    </row>
    <row r="34" spans="1:7" x14ac:dyDescent="0.2">
      <c r="A34" s="192" t="s">
        <v>81</v>
      </c>
      <c r="B34" s="192"/>
      <c r="C34" s="42" t="s">
        <v>82</v>
      </c>
      <c r="D34" s="43">
        <v>8504</v>
      </c>
      <c r="E34" s="63"/>
      <c r="F34" s="81">
        <f t="shared" si="0"/>
        <v>0</v>
      </c>
      <c r="G34" s="62"/>
    </row>
    <row r="35" spans="1:7" x14ac:dyDescent="0.2">
      <c r="A35" s="192" t="s">
        <v>83</v>
      </c>
      <c r="B35" s="192"/>
      <c r="C35" s="42" t="s">
        <v>84</v>
      </c>
      <c r="D35" s="43">
        <v>3459</v>
      </c>
      <c r="E35" s="63"/>
      <c r="F35" s="81">
        <f t="shared" si="0"/>
        <v>0</v>
      </c>
      <c r="G35" s="62"/>
    </row>
    <row r="36" spans="1:7" x14ac:dyDescent="0.2">
      <c r="A36" s="192" t="s">
        <v>85</v>
      </c>
      <c r="B36" s="192"/>
      <c r="C36" s="42" t="s">
        <v>86</v>
      </c>
      <c r="D36" s="43">
        <v>4403</v>
      </c>
      <c r="E36" s="63"/>
      <c r="F36" s="81">
        <f t="shared" si="0"/>
        <v>0</v>
      </c>
      <c r="G36" s="62"/>
    </row>
    <row r="37" spans="1:7" x14ac:dyDescent="0.2">
      <c r="A37" s="192" t="s">
        <v>160</v>
      </c>
      <c r="B37" s="192"/>
      <c r="C37" s="42" t="s">
        <v>88</v>
      </c>
      <c r="D37" s="43">
        <v>774</v>
      </c>
      <c r="E37" s="63"/>
      <c r="F37" s="81">
        <f t="shared" si="0"/>
        <v>0</v>
      </c>
      <c r="G37" s="62"/>
    </row>
    <row r="38" spans="1:7" x14ac:dyDescent="0.2">
      <c r="A38" s="192" t="s">
        <v>161</v>
      </c>
      <c r="B38" s="192"/>
      <c r="C38" s="42" t="s">
        <v>90</v>
      </c>
      <c r="D38" s="43">
        <v>774</v>
      </c>
      <c r="E38" s="63"/>
      <c r="F38" s="81">
        <f t="shared" si="0"/>
        <v>0</v>
      </c>
      <c r="G38" s="62"/>
    </row>
    <row r="39" spans="1:7" x14ac:dyDescent="0.2">
      <c r="A39" s="192" t="s">
        <v>162</v>
      </c>
      <c r="B39" s="192"/>
      <c r="C39" s="42" t="s">
        <v>92</v>
      </c>
      <c r="D39" s="43">
        <v>774</v>
      </c>
      <c r="E39" s="63"/>
      <c r="F39" s="81">
        <f t="shared" si="0"/>
        <v>0</v>
      </c>
      <c r="G39" s="62"/>
    </row>
    <row r="40" spans="1:7" ht="29.1" customHeight="1" x14ac:dyDescent="0.2">
      <c r="A40" s="191" t="s">
        <v>93</v>
      </c>
      <c r="B40" s="191"/>
      <c r="C40" s="45" t="s">
        <v>94</v>
      </c>
      <c r="D40" s="43">
        <v>429</v>
      </c>
      <c r="E40" s="63"/>
      <c r="F40" s="81">
        <f t="shared" si="0"/>
        <v>0</v>
      </c>
      <c r="G40" s="62"/>
    </row>
    <row r="41" spans="1:7" x14ac:dyDescent="0.2">
      <c r="A41" s="191" t="s">
        <v>95</v>
      </c>
      <c r="B41" s="191"/>
      <c r="C41" s="45" t="s">
        <v>96</v>
      </c>
      <c r="D41" s="43">
        <v>464</v>
      </c>
      <c r="E41" s="63"/>
      <c r="F41" s="81">
        <f t="shared" si="0"/>
        <v>0</v>
      </c>
      <c r="G41" s="62"/>
    </row>
    <row r="42" spans="1:7" ht="28.7" customHeight="1" x14ac:dyDescent="0.2">
      <c r="A42" s="191" t="s">
        <v>97</v>
      </c>
      <c r="B42" s="191"/>
      <c r="C42" s="45" t="s">
        <v>98</v>
      </c>
      <c r="D42" s="43">
        <v>879</v>
      </c>
      <c r="E42" s="63"/>
      <c r="F42" s="81">
        <f t="shared" si="0"/>
        <v>0</v>
      </c>
      <c r="G42" s="62"/>
    </row>
    <row r="43" spans="1:7" x14ac:dyDescent="0.2">
      <c r="A43" s="191" t="s">
        <v>99</v>
      </c>
      <c r="B43" s="191"/>
      <c r="C43" s="42" t="s">
        <v>100</v>
      </c>
      <c r="D43" s="43">
        <v>115</v>
      </c>
      <c r="E43" s="63"/>
      <c r="F43" s="81">
        <f t="shared" si="0"/>
        <v>0</v>
      </c>
      <c r="G43" s="62"/>
    </row>
    <row r="44" spans="1:7" x14ac:dyDescent="0.2">
      <c r="A44" s="191" t="s">
        <v>101</v>
      </c>
      <c r="B44" s="191"/>
      <c r="C44" s="42" t="s">
        <v>54</v>
      </c>
      <c r="D44" s="43" t="s">
        <v>54</v>
      </c>
      <c r="E44" s="63"/>
      <c r="F44" s="81">
        <f t="shared" si="0"/>
        <v>0</v>
      </c>
      <c r="G44" s="62"/>
    </row>
    <row r="45" spans="1:7" x14ac:dyDescent="0.2">
      <c r="A45" s="191" t="s">
        <v>102</v>
      </c>
      <c r="B45" s="191"/>
      <c r="C45" s="42" t="s">
        <v>54</v>
      </c>
      <c r="D45" s="42" t="s">
        <v>54</v>
      </c>
      <c r="E45" s="63"/>
      <c r="F45" s="81">
        <f t="shared" si="0"/>
        <v>0</v>
      </c>
      <c r="G45" s="62"/>
    </row>
    <row r="46" spans="1:7" x14ac:dyDescent="0.2">
      <c r="A46" s="191" t="s">
        <v>141</v>
      </c>
      <c r="B46" s="191"/>
      <c r="C46" s="42" t="s">
        <v>104</v>
      </c>
      <c r="D46" s="43">
        <v>105.67</v>
      </c>
      <c r="E46" s="63"/>
      <c r="F46" s="81">
        <f t="shared" si="0"/>
        <v>0</v>
      </c>
      <c r="G46" s="62"/>
    </row>
    <row r="47" spans="1:7" x14ac:dyDescent="0.2">
      <c r="A47" s="191" t="s">
        <v>105</v>
      </c>
      <c r="B47" s="191"/>
      <c r="C47" s="42" t="s">
        <v>57</v>
      </c>
      <c r="D47" s="43" t="s">
        <v>58</v>
      </c>
      <c r="E47" s="63"/>
      <c r="F47" s="81">
        <f t="shared" si="0"/>
        <v>0</v>
      </c>
      <c r="G47" s="62"/>
    </row>
    <row r="48" spans="1:7" x14ac:dyDescent="0.2">
      <c r="A48" s="191" t="s">
        <v>106</v>
      </c>
      <c r="B48" s="191"/>
      <c r="C48" s="42" t="s">
        <v>107</v>
      </c>
      <c r="D48" s="43">
        <v>50</v>
      </c>
      <c r="E48" s="63"/>
      <c r="F48" s="81">
        <f t="shared" si="0"/>
        <v>0</v>
      </c>
      <c r="G48" s="62"/>
    </row>
    <row r="49" spans="1:7" x14ac:dyDescent="0.2">
      <c r="A49" s="191" t="s">
        <v>108</v>
      </c>
      <c r="B49" s="191"/>
      <c r="C49" s="42" t="s">
        <v>109</v>
      </c>
      <c r="D49" s="43">
        <v>174</v>
      </c>
      <c r="E49" s="63"/>
      <c r="F49" s="81">
        <f t="shared" si="0"/>
        <v>0</v>
      </c>
      <c r="G49" s="62"/>
    </row>
    <row r="50" spans="1:7" x14ac:dyDescent="0.2">
      <c r="A50" s="191" t="s">
        <v>110</v>
      </c>
      <c r="B50" s="191"/>
      <c r="C50" s="42" t="s">
        <v>54</v>
      </c>
      <c r="D50" s="43" t="s">
        <v>54</v>
      </c>
      <c r="E50" s="63"/>
      <c r="F50" s="81">
        <f t="shared" si="0"/>
        <v>0</v>
      </c>
      <c r="G50" s="62"/>
    </row>
    <row r="51" spans="1:7" x14ac:dyDescent="0.2">
      <c r="A51" s="191" t="s">
        <v>111</v>
      </c>
      <c r="B51" s="191"/>
      <c r="C51" s="42" t="s">
        <v>54</v>
      </c>
      <c r="D51" s="43" t="s">
        <v>54</v>
      </c>
      <c r="E51" s="63"/>
      <c r="F51" s="81">
        <f t="shared" si="0"/>
        <v>0</v>
      </c>
      <c r="G51" s="62"/>
    </row>
    <row r="52" spans="1:7" x14ac:dyDescent="0.2">
      <c r="A52" s="191" t="s">
        <v>112</v>
      </c>
      <c r="B52" s="191"/>
      <c r="C52" s="42" t="s">
        <v>113</v>
      </c>
      <c r="D52" s="43">
        <v>347.6</v>
      </c>
      <c r="E52" s="63"/>
      <c r="F52" s="81">
        <f t="shared" si="0"/>
        <v>0</v>
      </c>
      <c r="G52" s="62"/>
    </row>
    <row r="53" spans="1:7" x14ac:dyDescent="0.2">
      <c r="A53" s="191" t="s">
        <v>114</v>
      </c>
      <c r="B53" s="191"/>
      <c r="C53" s="42" t="s">
        <v>115</v>
      </c>
      <c r="D53" s="43">
        <v>268</v>
      </c>
      <c r="E53" s="63"/>
      <c r="F53" s="81">
        <f t="shared" si="0"/>
        <v>0</v>
      </c>
      <c r="G53" s="62"/>
    </row>
    <row r="54" spans="1:7" x14ac:dyDescent="0.2">
      <c r="A54" s="191" t="s">
        <v>116</v>
      </c>
      <c r="B54" s="191"/>
      <c r="C54" s="42" t="s">
        <v>117</v>
      </c>
      <c r="D54" s="43">
        <v>243</v>
      </c>
      <c r="E54" s="63"/>
      <c r="F54" s="81">
        <f t="shared" si="0"/>
        <v>0</v>
      </c>
      <c r="G54" s="62"/>
    </row>
    <row r="55" spans="1:7" x14ac:dyDescent="0.2">
      <c r="A55" s="191" t="s">
        <v>142</v>
      </c>
      <c r="B55" s="191"/>
      <c r="C55" s="42" t="s">
        <v>163</v>
      </c>
      <c r="D55" s="43">
        <v>576</v>
      </c>
      <c r="E55" s="63"/>
      <c r="F55" s="81">
        <f t="shared" si="0"/>
        <v>0</v>
      </c>
      <c r="G55" s="62"/>
    </row>
    <row r="56" spans="1:7" x14ac:dyDescent="0.2">
      <c r="A56" s="191" t="s">
        <v>120</v>
      </c>
      <c r="B56" s="191"/>
      <c r="C56" s="42" t="s">
        <v>54</v>
      </c>
      <c r="D56" s="43" t="s">
        <v>54</v>
      </c>
      <c r="E56" s="63"/>
      <c r="F56" s="81">
        <f t="shared" si="0"/>
        <v>0</v>
      </c>
      <c r="G56" s="62"/>
    </row>
    <row r="57" spans="1:7" x14ac:dyDescent="0.2">
      <c r="A57" s="191" t="s">
        <v>121</v>
      </c>
      <c r="B57" s="191"/>
      <c r="C57" s="42" t="s">
        <v>57</v>
      </c>
      <c r="D57" s="43" t="s">
        <v>58</v>
      </c>
      <c r="E57" s="63"/>
      <c r="F57" s="81">
        <f t="shared" si="0"/>
        <v>0</v>
      </c>
      <c r="G57" s="62"/>
    </row>
    <row r="58" spans="1:7" x14ac:dyDescent="0.2">
      <c r="A58" s="191" t="s">
        <v>122</v>
      </c>
      <c r="B58" s="191"/>
      <c r="C58" s="42" t="s">
        <v>123</v>
      </c>
      <c r="D58" s="43">
        <v>902.56</v>
      </c>
      <c r="E58" s="63"/>
      <c r="F58" s="81">
        <f t="shared" si="0"/>
        <v>0</v>
      </c>
      <c r="G58" s="62"/>
    </row>
    <row r="59" spans="1:7" x14ac:dyDescent="0.2">
      <c r="A59" s="191" t="s">
        <v>164</v>
      </c>
      <c r="B59" s="191"/>
      <c r="C59" s="42" t="s">
        <v>165</v>
      </c>
      <c r="D59" s="43">
        <f>13451+2510</f>
        <v>15961</v>
      </c>
      <c r="E59" s="63"/>
      <c r="F59" s="81">
        <f t="shared" si="0"/>
        <v>0</v>
      </c>
      <c r="G59" s="62"/>
    </row>
    <row r="60" spans="1:7" x14ac:dyDescent="0.2">
      <c r="A60" s="241" t="s">
        <v>144</v>
      </c>
      <c r="B60" s="241"/>
      <c r="C60" s="241"/>
      <c r="D60" s="241"/>
      <c r="E60" s="65" t="s">
        <v>127</v>
      </c>
      <c r="F60" s="83">
        <f>IF(C16=0,0,SUM(F16,F19:F59))</f>
        <v>0</v>
      </c>
    </row>
    <row r="61" spans="1:7" ht="18" customHeight="1" x14ac:dyDescent="0.25">
      <c r="A61" s="196" t="s">
        <v>128</v>
      </c>
      <c r="B61" s="196"/>
      <c r="C61" s="196"/>
      <c r="D61" s="196"/>
      <c r="E61" s="196"/>
      <c r="F61" s="196"/>
    </row>
    <row r="62" spans="1:7" ht="15" x14ac:dyDescent="0.25">
      <c r="A62" s="242" t="s">
        <v>48</v>
      </c>
      <c r="B62" s="242"/>
      <c r="C62" s="242"/>
      <c r="D62" s="242"/>
      <c r="E62" s="36" t="s">
        <v>49</v>
      </c>
      <c r="F62" s="36" t="s">
        <v>50</v>
      </c>
    </row>
    <row r="63" spans="1:7" ht="18" customHeight="1" x14ac:dyDescent="0.25">
      <c r="A63" s="243"/>
      <c r="B63" s="243"/>
      <c r="C63" s="243"/>
      <c r="D63" s="243"/>
      <c r="E63" s="66"/>
      <c r="F63" s="84"/>
    </row>
    <row r="64" spans="1:7" ht="18" customHeight="1" x14ac:dyDescent="0.25">
      <c r="A64" s="243"/>
      <c r="B64" s="243"/>
      <c r="C64" s="243"/>
      <c r="D64" s="243"/>
      <c r="E64" s="66"/>
      <c r="F64" s="84"/>
    </row>
    <row r="65" spans="1:6" ht="18" customHeight="1" x14ac:dyDescent="0.25">
      <c r="A65" s="243"/>
      <c r="B65" s="243"/>
      <c r="C65" s="243"/>
      <c r="D65" s="243"/>
      <c r="E65" s="66"/>
      <c r="F65" s="84"/>
    </row>
    <row r="66" spans="1:6" ht="18" customHeight="1" x14ac:dyDescent="0.25">
      <c r="A66" s="243"/>
      <c r="B66" s="243"/>
      <c r="C66" s="243"/>
      <c r="D66" s="243"/>
      <c r="E66" s="66"/>
      <c r="F66" s="84"/>
    </row>
    <row r="67" spans="1:6" x14ac:dyDescent="0.2">
      <c r="A67" s="244"/>
      <c r="B67" s="244"/>
      <c r="C67" s="244"/>
      <c r="D67" s="244"/>
      <c r="E67" s="63"/>
      <c r="F67" s="85"/>
    </row>
    <row r="68" spans="1:6" x14ac:dyDescent="0.2">
      <c r="A68" s="241" t="s">
        <v>145</v>
      </c>
      <c r="B68" s="241"/>
      <c r="C68" s="241"/>
      <c r="D68" s="241"/>
      <c r="E68" s="65" t="s">
        <v>127</v>
      </c>
      <c r="F68" s="83">
        <f>IF(SUM(F63:F67)&lt;=(F60*0.25),SUM(F63:F67),"ERROR")</f>
        <v>0</v>
      </c>
    </row>
    <row r="69" spans="1:6" x14ac:dyDescent="0.2">
      <c r="A69" s="241" t="s">
        <v>146</v>
      </c>
      <c r="B69" s="241"/>
      <c r="C69" s="241"/>
      <c r="D69" s="241"/>
      <c r="E69" s="65" t="s">
        <v>127</v>
      </c>
      <c r="F69" s="83">
        <f>IFERROR(SUM(F60+F68),"ERROR")</f>
        <v>0</v>
      </c>
    </row>
    <row r="70" spans="1:6" ht="18" customHeight="1" x14ac:dyDescent="0.25">
      <c r="A70" s="196" t="s">
        <v>131</v>
      </c>
      <c r="B70" s="196"/>
      <c r="C70" s="196"/>
      <c r="D70" s="196"/>
      <c r="E70" s="196"/>
      <c r="F70" s="196"/>
    </row>
    <row r="71" spans="1:6" x14ac:dyDescent="0.2">
      <c r="A71" s="241" t="s">
        <v>147</v>
      </c>
      <c r="B71" s="241"/>
      <c r="C71" s="241"/>
      <c r="D71" s="241"/>
      <c r="E71" s="241"/>
      <c r="F71" s="83">
        <f>IFERROR(ROUND(0.005*F69,2),"ERROR")</f>
        <v>0</v>
      </c>
    </row>
    <row r="72" spans="1:6" x14ac:dyDescent="0.2">
      <c r="A72" s="241" t="s">
        <v>148</v>
      </c>
      <c r="B72" s="241"/>
      <c r="C72" s="241"/>
      <c r="D72" s="241"/>
      <c r="E72" s="241"/>
      <c r="F72" s="81">
        <v>30</v>
      </c>
    </row>
    <row r="73" spans="1:6" x14ac:dyDescent="0.2">
      <c r="A73" s="241" t="s">
        <v>134</v>
      </c>
      <c r="B73" s="241"/>
      <c r="C73" s="241"/>
      <c r="D73" s="241"/>
      <c r="E73" s="241"/>
      <c r="F73" s="241"/>
    </row>
    <row r="74" spans="1:6" x14ac:dyDescent="0.2">
      <c r="A74" s="241" t="s">
        <v>149</v>
      </c>
      <c r="B74" s="241"/>
      <c r="C74" s="37"/>
      <c r="D74" s="241" t="s">
        <v>150</v>
      </c>
      <c r="E74" s="241"/>
      <c r="F74" s="81">
        <f>C74*4</f>
        <v>0</v>
      </c>
    </row>
    <row r="75" spans="1:6" x14ac:dyDescent="0.2">
      <c r="A75" s="241" t="s">
        <v>151</v>
      </c>
      <c r="B75" s="241"/>
      <c r="C75" s="241"/>
      <c r="D75" s="241"/>
      <c r="E75" s="65" t="s">
        <v>127</v>
      </c>
      <c r="F75" s="81">
        <f>IF(SUM(F69:F74)&lt;100,0,SUM(F69:F74))</f>
        <v>0</v>
      </c>
    </row>
    <row r="76" spans="1:6" x14ac:dyDescent="0.2">
      <c r="A76" s="241" t="s">
        <v>152</v>
      </c>
      <c r="B76" s="241"/>
      <c r="C76" s="241"/>
      <c r="D76" s="241"/>
      <c r="E76" s="241"/>
      <c r="F76" s="81">
        <f>F75*C16</f>
        <v>0</v>
      </c>
    </row>
  </sheetData>
  <conditionalFormatting sqref="A19:A32">
    <cfRule type="containsText" dxfId="255" priority="39" operator="containsText" text="&quot;">
      <formula>NOT(ISERROR(SEARCH("""",A19)))</formula>
    </cfRule>
  </conditionalFormatting>
  <conditionalFormatting sqref="A40:A59">
    <cfRule type="containsText" dxfId="254" priority="21" operator="containsText" text="&quot;">
      <formula>NOT(ISERROR(SEARCH("""",A40)))</formula>
    </cfRule>
  </conditionalFormatting>
  <conditionalFormatting sqref="A3:F3">
    <cfRule type="containsText" dxfId="253" priority="55" operator="containsText" text="&quot;">
      <formula>NOT(ISERROR(SEARCH("""",A3)))</formula>
    </cfRule>
  </conditionalFormatting>
  <conditionalFormatting sqref="B12:B14">
    <cfRule type="containsText" dxfId="252" priority="2" operator="containsText" text="&quot;">
      <formula>NOT(ISERROR(SEARCH("""",B12)))</formula>
    </cfRule>
  </conditionalFormatting>
  <conditionalFormatting sqref="B6:C9">
    <cfRule type="containsText" dxfId="251" priority="9" operator="containsText" text="&quot;">
      <formula>NOT(ISERROR(SEARCH("""",B6)))</formula>
    </cfRule>
  </conditionalFormatting>
  <conditionalFormatting sqref="C19:D59">
    <cfRule type="containsText" dxfId="250" priority="14" operator="containsText" text="&quot;">
      <formula>NOT(ISERROR(SEARCH("""",C19)))</formula>
    </cfRule>
  </conditionalFormatting>
  <conditionalFormatting sqref="D12:D14">
    <cfRule type="containsText" dxfId="249" priority="1" operator="containsText" text="&quot;">
      <formula>NOT(ISERROR(SEARCH("""",D12)))</formula>
    </cfRule>
  </conditionalFormatting>
  <conditionalFormatting sqref="D6:F7">
    <cfRule type="containsText" dxfId="248" priority="8" operator="containsText" text="&quot;">
      <formula>NOT(ISERROR(SEARCH("""",D6)))</formula>
    </cfRule>
  </conditionalFormatting>
  <conditionalFormatting sqref="E8:E9">
    <cfRule type="containsText" dxfId="247" priority="54" operator="containsText" text="&quot;">
      <formula>NOT(ISERROR(SEARCH("""",E8)))</formula>
    </cfRule>
  </conditionalFormatting>
  <conditionalFormatting sqref="F12">
    <cfRule type="containsText" dxfId="246" priority="5" operator="containsText" text="&quot;">
      <formula>NOT(ISERROR(SEARCH("""",F12)))</formula>
    </cfRule>
  </conditionalFormatting>
  <dataValidations count="3">
    <dataValidation allowBlank="1" showInputMessage="1" showErrorMessage="1" error="Only Yes or No may be entered." sqref="E67" xr:uid="{00000000-0002-0000-0300-000000000000}"/>
    <dataValidation allowBlank="1" showInputMessage="1" showErrorMessage="1" error="Only one vehicle configuration may be used on each spreadsheet." sqref="E6:E9 E14" xr:uid="{00000000-0002-0000-0300-000001000000}"/>
    <dataValidation type="list" allowBlank="1" showInputMessage="1" showErrorMessage="1" error="Only Yes or No may be entered." sqref="E19:E59" xr:uid="{00000000-0002-0000-03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8"/>
  <sheetViews>
    <sheetView view="pageLayout" topLeftCell="A48" zoomScaleNormal="100" workbookViewId="0">
      <selection activeCell="A2" sqref="A2:F2"/>
    </sheetView>
  </sheetViews>
  <sheetFormatPr defaultColWidth="4.140625" defaultRowHeight="15" x14ac:dyDescent="0.25"/>
  <cols>
    <col min="1" max="5" width="19.42578125" style="1" customWidth="1"/>
    <col min="6" max="6" width="23.28515625" style="1" bestFit="1" customWidth="1"/>
    <col min="7" max="9" width="9.85546875" style="1" bestFit="1" customWidth="1"/>
    <col min="10" max="10" width="4.140625" style="1" customWidth="1"/>
    <col min="11" max="16384" width="4.140625" style="1"/>
  </cols>
  <sheetData>
    <row r="1" spans="1:9" s="233" customFormat="1" ht="15.95" customHeight="1" thickBot="1" x14ac:dyDescent="0.3">
      <c r="A1" s="233" t="s">
        <v>12</v>
      </c>
      <c r="F1" s="233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0.100000000000001" customHeight="1" thickTop="1" thickBot="1" x14ac:dyDescent="0.3">
      <c r="A3" s="248" t="s">
        <v>166</v>
      </c>
      <c r="B3" s="248"/>
      <c r="C3" s="248"/>
      <c r="D3" s="248"/>
      <c r="E3" s="248"/>
      <c r="F3" s="248"/>
    </row>
    <row r="4" spans="1:9" s="98" customFormat="1" ht="17.100000000000001" customHeight="1" thickBot="1" x14ac:dyDescent="0.3">
      <c r="A4" s="105" t="s">
        <v>16</v>
      </c>
      <c r="B4" s="249">
        <v>4400028978</v>
      </c>
      <c r="C4" s="249"/>
      <c r="D4" s="106" t="s">
        <v>17</v>
      </c>
      <c r="E4" s="250" t="s">
        <v>18</v>
      </c>
      <c r="F4" s="250"/>
    </row>
    <row r="5" spans="1:9" ht="18.95" customHeight="1" thickBot="1" x14ac:dyDescent="0.3">
      <c r="A5" s="251" t="s">
        <v>19</v>
      </c>
      <c r="B5" s="251"/>
      <c r="C5" s="251"/>
      <c r="D5" s="251"/>
      <c r="E5" s="251"/>
      <c r="F5" s="251"/>
    </row>
    <row r="6" spans="1:9" s="98" customFormat="1" ht="15.95" customHeight="1" x14ac:dyDescent="0.25">
      <c r="A6" s="107" t="s">
        <v>20</v>
      </c>
      <c r="B6" s="216" t="s">
        <v>167</v>
      </c>
      <c r="C6" s="216"/>
      <c r="D6" s="108" t="s">
        <v>22</v>
      </c>
      <c r="E6" s="216" t="s">
        <v>168</v>
      </c>
      <c r="F6" s="216"/>
    </row>
    <row r="7" spans="1:9" s="98" customFormat="1" ht="14.85" customHeight="1" x14ac:dyDescent="0.25">
      <c r="A7" s="109" t="s">
        <v>24</v>
      </c>
      <c r="B7" s="216" t="s">
        <v>169</v>
      </c>
      <c r="C7" s="216"/>
      <c r="D7" s="100" t="s">
        <v>26</v>
      </c>
      <c r="E7" s="216" t="s">
        <v>170</v>
      </c>
      <c r="F7" s="216"/>
    </row>
    <row r="8" spans="1:9" s="98" customFormat="1" ht="14.85" customHeight="1" x14ac:dyDescent="0.25">
      <c r="A8" s="109" t="s">
        <v>28</v>
      </c>
      <c r="B8" s="216" t="s">
        <v>171</v>
      </c>
      <c r="C8" s="216"/>
      <c r="D8" s="110" t="s">
        <v>30</v>
      </c>
      <c r="E8" s="216" t="s">
        <v>172</v>
      </c>
      <c r="F8" s="216"/>
    </row>
    <row r="9" spans="1:9" s="98" customFormat="1" ht="17.100000000000001" customHeight="1" thickBot="1" x14ac:dyDescent="0.3">
      <c r="A9" s="111" t="s">
        <v>32</v>
      </c>
      <c r="B9" s="216" t="s">
        <v>173</v>
      </c>
      <c r="C9" s="216"/>
      <c r="D9" s="112"/>
      <c r="E9" s="252"/>
      <c r="F9" s="252"/>
    </row>
    <row r="10" spans="1:9" ht="21.75" customHeight="1" thickBot="1" x14ac:dyDescent="0.3">
      <c r="A10" s="251" t="s">
        <v>34</v>
      </c>
      <c r="B10" s="251"/>
      <c r="C10" s="251"/>
      <c r="D10" s="251"/>
      <c r="E10" s="251"/>
      <c r="F10" s="251"/>
    </row>
    <row r="11" spans="1:9" s="98" customFormat="1" ht="15.95" customHeight="1" x14ac:dyDescent="0.25">
      <c r="A11" s="113" t="s">
        <v>35</v>
      </c>
      <c r="B11" s="91" t="s">
        <v>36</v>
      </c>
      <c r="C11" s="91" t="s">
        <v>35</v>
      </c>
      <c r="D11" s="91" t="s">
        <v>36</v>
      </c>
      <c r="E11" s="91" t="s">
        <v>35</v>
      </c>
      <c r="F11" s="114" t="s">
        <v>36</v>
      </c>
    </row>
    <row r="12" spans="1:9" s="98" customFormat="1" ht="15.95" customHeight="1" x14ac:dyDescent="0.2">
      <c r="A12" s="115" t="s">
        <v>37</v>
      </c>
      <c r="B12" s="93">
        <v>114904</v>
      </c>
      <c r="C12" s="92" t="s">
        <v>38</v>
      </c>
      <c r="D12" s="93">
        <v>114604</v>
      </c>
      <c r="E12" s="116" t="s">
        <v>39</v>
      </c>
      <c r="F12" s="93">
        <v>114304</v>
      </c>
      <c r="G12" s="99"/>
      <c r="H12" s="99"/>
      <c r="I12" s="99"/>
    </row>
    <row r="13" spans="1:9" s="98" customFormat="1" ht="15.95" customHeight="1" x14ac:dyDescent="0.2">
      <c r="A13" s="115" t="s">
        <v>40</v>
      </c>
      <c r="B13" s="93">
        <v>114904</v>
      </c>
      <c r="C13" s="92" t="s">
        <v>41</v>
      </c>
      <c r="D13" s="93">
        <v>114604</v>
      </c>
      <c r="E13" s="117"/>
      <c r="F13" s="118"/>
      <c r="G13" s="99"/>
      <c r="H13" s="99"/>
    </row>
    <row r="14" spans="1:9" s="98" customFormat="1" ht="18" customHeight="1" thickBot="1" x14ac:dyDescent="0.25">
      <c r="A14" s="119" t="s">
        <v>42</v>
      </c>
      <c r="B14" s="93">
        <v>114904</v>
      </c>
      <c r="C14" s="92" t="s">
        <v>43</v>
      </c>
      <c r="D14" s="93">
        <v>114604</v>
      </c>
      <c r="E14" s="120"/>
      <c r="F14" s="121"/>
      <c r="G14" s="99"/>
      <c r="H14" s="99"/>
    </row>
    <row r="15" spans="1:9" ht="18.75" customHeight="1" thickBot="1" x14ac:dyDescent="0.3">
      <c r="A15" s="251" t="s">
        <v>44</v>
      </c>
      <c r="B15" s="251"/>
      <c r="C15" s="251"/>
      <c r="D15" s="251"/>
      <c r="E15" s="251"/>
      <c r="F15" s="251"/>
    </row>
    <row r="16" spans="1:9" s="98" customFormat="1" ht="15" customHeight="1" thickBot="1" x14ac:dyDescent="0.3">
      <c r="A16" s="253" t="s">
        <v>45</v>
      </c>
      <c r="B16" s="253"/>
      <c r="C16" s="97"/>
      <c r="D16" s="240" t="s">
        <v>46</v>
      </c>
      <c r="E16" s="240"/>
      <c r="F16" s="122">
        <f>IF(C16=0,0,IF(C16&gt;50,F12,IF(C16&gt;40,D14,IF(C16&gt;30,D13,IF(C16&gt;20,D12,IF(C16&gt;10,B14,IF(C16&gt;5,B13,B12)))))))</f>
        <v>0</v>
      </c>
    </row>
    <row r="17" spans="1:7" ht="18.75" customHeight="1" thickBot="1" x14ac:dyDescent="0.3">
      <c r="A17" s="251" t="s">
        <v>47</v>
      </c>
      <c r="B17" s="251"/>
      <c r="C17" s="251"/>
      <c r="D17" s="251"/>
      <c r="E17" s="251"/>
      <c r="F17" s="251"/>
    </row>
    <row r="18" spans="1:7" s="98" customFormat="1" ht="15.95" customHeight="1" x14ac:dyDescent="0.25">
      <c r="A18" s="253" t="s">
        <v>48</v>
      </c>
      <c r="B18" s="253"/>
      <c r="C18" s="87" t="s">
        <v>49</v>
      </c>
      <c r="D18" s="87" t="s">
        <v>50</v>
      </c>
      <c r="E18" s="87" t="s">
        <v>51</v>
      </c>
      <c r="F18" s="123" t="s">
        <v>52</v>
      </c>
    </row>
    <row r="19" spans="1:7" x14ac:dyDescent="0.25">
      <c r="A19" s="254" t="s">
        <v>53</v>
      </c>
      <c r="B19" s="254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</row>
    <row r="20" spans="1:7" x14ac:dyDescent="0.25">
      <c r="A20" s="254" t="s">
        <v>55</v>
      </c>
      <c r="B20" s="254"/>
      <c r="C20" s="42">
        <v>40005</v>
      </c>
      <c r="D20" s="43">
        <v>1343.89</v>
      </c>
      <c r="E20" s="19"/>
      <c r="F20" s="16">
        <f t="shared" si="0"/>
        <v>0</v>
      </c>
      <c r="G20" s="35"/>
    </row>
    <row r="21" spans="1:7" x14ac:dyDescent="0.25">
      <c r="A21" s="254" t="s">
        <v>56</v>
      </c>
      <c r="B21" s="254"/>
      <c r="C21" s="42">
        <v>2330</v>
      </c>
      <c r="D21" s="43">
        <v>306.29000000000002</v>
      </c>
      <c r="E21" s="19"/>
      <c r="F21" s="16">
        <f t="shared" si="0"/>
        <v>0</v>
      </c>
      <c r="G21" s="35"/>
    </row>
    <row r="22" spans="1:7" x14ac:dyDescent="0.25">
      <c r="A22" s="254" t="s">
        <v>59</v>
      </c>
      <c r="B22" s="254"/>
      <c r="C22" s="42">
        <v>31202</v>
      </c>
      <c r="D22" s="43">
        <v>551</v>
      </c>
      <c r="E22" s="19"/>
      <c r="F22" s="16">
        <f t="shared" si="0"/>
        <v>0</v>
      </c>
      <c r="G22" s="35"/>
    </row>
    <row r="23" spans="1:7" x14ac:dyDescent="0.25">
      <c r="A23" s="254" t="s">
        <v>61</v>
      </c>
      <c r="B23" s="254"/>
      <c r="C23" s="42">
        <v>30978</v>
      </c>
      <c r="D23" s="43">
        <v>375.04</v>
      </c>
      <c r="E23" s="19"/>
      <c r="F23" s="16">
        <f t="shared" si="0"/>
        <v>0</v>
      </c>
      <c r="G23" s="35"/>
    </row>
    <row r="24" spans="1:7" ht="14.25" customHeight="1" x14ac:dyDescent="0.25">
      <c r="A24" s="254" t="s">
        <v>63</v>
      </c>
      <c r="B24" s="254"/>
      <c r="C24" s="42">
        <v>30978</v>
      </c>
      <c r="D24" s="43">
        <v>12.5</v>
      </c>
      <c r="E24" s="19"/>
      <c r="F24" s="16">
        <f t="shared" si="0"/>
        <v>0</v>
      </c>
      <c r="G24" s="35"/>
    </row>
    <row r="25" spans="1:7" x14ac:dyDescent="0.25">
      <c r="A25" s="254" t="s">
        <v>158</v>
      </c>
      <c r="B25" s="254"/>
      <c r="C25" s="42">
        <v>30260</v>
      </c>
      <c r="D25" s="43">
        <v>797.58</v>
      </c>
      <c r="E25" s="19"/>
      <c r="F25" s="16">
        <f t="shared" si="0"/>
        <v>0</v>
      </c>
      <c r="G25" s="35"/>
    </row>
    <row r="26" spans="1:7" x14ac:dyDescent="0.25">
      <c r="A26" s="254" t="s">
        <v>67</v>
      </c>
      <c r="B26" s="254"/>
      <c r="C26" s="42">
        <v>989</v>
      </c>
      <c r="D26" s="43">
        <v>693.82</v>
      </c>
      <c r="E26" s="19"/>
      <c r="F26" s="16">
        <f t="shared" si="0"/>
        <v>0</v>
      </c>
      <c r="G26" s="35"/>
    </row>
    <row r="27" spans="1:7" ht="28.7" customHeight="1" x14ac:dyDescent="0.25">
      <c r="A27" s="254" t="s">
        <v>69</v>
      </c>
      <c r="B27" s="254"/>
      <c r="C27" s="42">
        <v>219</v>
      </c>
      <c r="D27" s="43">
        <v>571.33000000000004</v>
      </c>
      <c r="E27" s="19"/>
      <c r="F27" s="16">
        <f t="shared" si="0"/>
        <v>0</v>
      </c>
      <c r="G27" s="35"/>
    </row>
    <row r="28" spans="1:7" x14ac:dyDescent="0.25">
      <c r="A28" s="254" t="s">
        <v>71</v>
      </c>
      <c r="B28" s="254"/>
      <c r="C28" s="42">
        <v>30244</v>
      </c>
      <c r="D28" s="43">
        <v>273.79000000000002</v>
      </c>
      <c r="E28" s="19"/>
      <c r="F28" s="16">
        <f t="shared" si="0"/>
        <v>0</v>
      </c>
      <c r="G28" s="35"/>
    </row>
    <row r="29" spans="1:7" x14ac:dyDescent="0.25">
      <c r="A29" s="254" t="s">
        <v>73</v>
      </c>
      <c r="B29" s="254"/>
      <c r="C29" s="42">
        <v>30797</v>
      </c>
      <c r="D29" s="43">
        <v>122.52</v>
      </c>
      <c r="E29" s="19"/>
      <c r="F29" s="16">
        <f t="shared" si="0"/>
        <v>0</v>
      </c>
      <c r="G29" s="35"/>
    </row>
    <row r="30" spans="1:7" x14ac:dyDescent="0.25">
      <c r="A30" s="254" t="s">
        <v>74</v>
      </c>
      <c r="B30" s="254"/>
      <c r="C30" s="42">
        <v>30060</v>
      </c>
      <c r="D30" s="43">
        <v>968.22</v>
      </c>
      <c r="E30" s="19"/>
      <c r="F30" s="16">
        <f t="shared" si="0"/>
        <v>0</v>
      </c>
      <c r="G30" s="35"/>
    </row>
    <row r="31" spans="1:7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</row>
    <row r="32" spans="1:7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</row>
    <row r="33" spans="1:7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</row>
    <row r="34" spans="1:7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</row>
    <row r="35" spans="1:7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</row>
    <row r="36" spans="1:7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</row>
    <row r="37" spans="1:7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</row>
    <row r="38" spans="1:7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</row>
    <row r="39" spans="1:7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</row>
    <row r="40" spans="1:7" ht="27.75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</row>
    <row r="41" spans="1:7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</row>
    <row r="42" spans="1:7" ht="28.35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</row>
    <row r="43" spans="1:7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</row>
    <row r="44" spans="1:7" x14ac:dyDescent="0.25">
      <c r="A44" s="257" t="s">
        <v>101</v>
      </c>
      <c r="B44" s="257"/>
      <c r="C44" s="50">
        <v>40142</v>
      </c>
      <c r="D44" s="57">
        <v>200.02</v>
      </c>
      <c r="E44" s="56"/>
      <c r="F44" s="16">
        <f t="shared" si="0"/>
        <v>0</v>
      </c>
      <c r="G44" s="35"/>
    </row>
    <row r="45" spans="1:7" x14ac:dyDescent="0.25">
      <c r="A45" s="254" t="s">
        <v>102</v>
      </c>
      <c r="B45" s="254"/>
      <c r="C45" s="42" t="s">
        <v>54</v>
      </c>
      <c r="D45" s="42" t="s">
        <v>54</v>
      </c>
      <c r="E45" s="56"/>
      <c r="F45" s="16">
        <f t="shared" si="0"/>
        <v>0</v>
      </c>
      <c r="G45" s="35"/>
    </row>
    <row r="46" spans="1:7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</row>
    <row r="47" spans="1:7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</row>
    <row r="48" spans="1:7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</row>
    <row r="49" spans="1:7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</row>
    <row r="50" spans="1:7" x14ac:dyDescent="0.25">
      <c r="A50" s="254" t="s">
        <v>110</v>
      </c>
      <c r="B50" s="254"/>
      <c r="C50" s="42">
        <v>30796</v>
      </c>
      <c r="D50" s="43">
        <v>468.8</v>
      </c>
      <c r="E50" s="56"/>
      <c r="F50" s="16">
        <f t="shared" si="0"/>
        <v>0</v>
      </c>
      <c r="G50" s="35"/>
    </row>
    <row r="51" spans="1:7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</row>
    <row r="52" spans="1:7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</row>
    <row r="53" spans="1:7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</row>
    <row r="54" spans="1:7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  <c r="G54" s="35"/>
    </row>
    <row r="55" spans="1:7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</row>
    <row r="56" spans="1:7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</row>
    <row r="57" spans="1:7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  <c r="G57" s="35"/>
    </row>
    <row r="58" spans="1:7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  <c r="G58" s="35"/>
    </row>
    <row r="59" spans="1:7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</row>
    <row r="60" spans="1:7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</row>
    <row r="61" spans="1:7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7" ht="18.95" customHeight="1" thickBot="1" x14ac:dyDescent="0.3">
      <c r="A62" s="251" t="s">
        <v>128</v>
      </c>
      <c r="B62" s="251"/>
      <c r="C62" s="251"/>
      <c r="D62" s="251"/>
      <c r="E62" s="251"/>
      <c r="F62" s="251"/>
    </row>
    <row r="63" spans="1:7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7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18.95" customHeight="1" thickBot="1" x14ac:dyDescent="0.3">
      <c r="A71" s="251" t="s">
        <v>131</v>
      </c>
      <c r="B71" s="251"/>
      <c r="C71" s="251"/>
      <c r="D71" s="251"/>
      <c r="E71" s="251"/>
      <c r="F71" s="25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9">
    <cfRule type="containsText" dxfId="245" priority="29" operator="containsText" text="&quot;">
      <formula>NOT(ISERROR(SEARCH("""",A9)))</formula>
    </cfRule>
  </conditionalFormatting>
  <conditionalFormatting sqref="A19:A32">
    <cfRule type="containsText" dxfId="244" priority="27" operator="containsText" text="&quot;">
      <formula>NOT(ISERROR(SEARCH("""",A19)))</formula>
    </cfRule>
  </conditionalFormatting>
  <conditionalFormatting sqref="A40:A60">
    <cfRule type="containsText" dxfId="243" priority="14" operator="containsText" text="&quot;">
      <formula>NOT(ISERROR(SEARCH("""",A40)))</formula>
    </cfRule>
  </conditionalFormatting>
  <conditionalFormatting sqref="A3:F3">
    <cfRule type="containsText" dxfId="242" priority="33" operator="containsText" text="&quot;">
      <formula>NOT(ISERROR(SEARCH("""",A3)))</formula>
    </cfRule>
  </conditionalFormatting>
  <conditionalFormatting sqref="B12:B14">
    <cfRule type="containsText" dxfId="241" priority="2" operator="containsText" text="&quot;">
      <formula>NOT(ISERROR(SEARCH("""",B12)))</formula>
    </cfRule>
  </conditionalFormatting>
  <conditionalFormatting sqref="B6:C9">
    <cfRule type="containsText" dxfId="240" priority="10" operator="containsText" text="&quot;">
      <formula>NOT(ISERROR(SEARCH("""",B6)))</formula>
    </cfRule>
  </conditionalFormatting>
  <conditionalFormatting sqref="C19:D60">
    <cfRule type="containsText" dxfId="239" priority="13" operator="containsText" text="&quot;">
      <formula>NOT(ISERROR(SEARCH("""",C19)))</formula>
    </cfRule>
  </conditionalFormatting>
  <conditionalFormatting sqref="D12:D14">
    <cfRule type="containsText" dxfId="238" priority="3" operator="containsText" text="&quot;">
      <formula>NOT(ISERROR(SEARCH("""",D12)))</formula>
    </cfRule>
  </conditionalFormatting>
  <conditionalFormatting sqref="E6:F9">
    <cfRule type="containsText" dxfId="237" priority="9" operator="containsText" text="&quot;">
      <formula>NOT(ISERROR(SEARCH("""",E6)))</formula>
    </cfRule>
  </conditionalFormatting>
  <conditionalFormatting sqref="F12">
    <cfRule type="containsText" dxfId="236" priority="1" operator="containsText" text="&quot;">
      <formula>NOT(ISERROR(SEARCH("""",F12)))</formula>
    </cfRule>
  </conditionalFormatting>
  <dataValidations count="3">
    <dataValidation type="list" allowBlank="1" showInputMessage="1" showErrorMessage="1" error="Only Yes or No may be entered." sqref="E19:E60" xr:uid="{00000000-0002-0000-0400-000000000000}">
      <formula1>"Yes, No"</formula1>
    </dataValidation>
    <dataValidation allowBlank="1" showInputMessage="1" showErrorMessage="1" error="Only one vehicle configuration may be used on each spreadsheet." sqref="E7:E9 E14" xr:uid="{00000000-0002-0000-0400-000001000000}"/>
    <dataValidation allowBlank="1" showInputMessage="1" showErrorMessage="1" error="Only Yes or No may be entered." sqref="E68" xr:uid="{00000000-0002-0000-04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8"/>
  <sheetViews>
    <sheetView view="pageLayout" zoomScaleNormal="100" workbookViewId="0">
      <selection activeCell="A2" sqref="A2:F2"/>
    </sheetView>
  </sheetViews>
  <sheetFormatPr defaultColWidth="3.140625" defaultRowHeight="15" x14ac:dyDescent="0.25"/>
  <cols>
    <col min="1" max="5" width="19.42578125" style="1" customWidth="1"/>
    <col min="6" max="6" width="23.28515625" style="1" bestFit="1" customWidth="1"/>
    <col min="7" max="9" width="9.85546875" style="1" bestFit="1" customWidth="1"/>
    <col min="10" max="10" width="3.140625" style="1" customWidth="1"/>
    <col min="11" max="16384" width="3.140625" style="1"/>
  </cols>
  <sheetData>
    <row r="1" spans="1:9" s="233" customFormat="1" ht="15.95" customHeight="1" thickBot="1" x14ac:dyDescent="0.3">
      <c r="A1" s="233" t="s">
        <v>12</v>
      </c>
      <c r="F1" s="233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0.100000000000001" customHeight="1" thickTop="1" thickBot="1" x14ac:dyDescent="0.3">
      <c r="A3" s="248" t="s">
        <v>183</v>
      </c>
      <c r="B3" s="248"/>
      <c r="C3" s="248"/>
      <c r="D3" s="248"/>
      <c r="E3" s="248"/>
      <c r="F3" s="248"/>
    </row>
    <row r="4" spans="1:9" s="98" customFormat="1" ht="17.100000000000001" customHeight="1" thickBot="1" x14ac:dyDescent="0.3">
      <c r="A4" s="105" t="s">
        <v>16</v>
      </c>
      <c r="B4" s="249">
        <v>4400028978</v>
      </c>
      <c r="C4" s="249"/>
      <c r="D4" s="106" t="s">
        <v>17</v>
      </c>
      <c r="E4" s="250" t="s">
        <v>18</v>
      </c>
      <c r="F4" s="250"/>
    </row>
    <row r="5" spans="1:9" ht="18.95" customHeight="1" thickBot="1" x14ac:dyDescent="0.3">
      <c r="A5" s="251" t="s">
        <v>19</v>
      </c>
      <c r="B5" s="251"/>
      <c r="C5" s="251"/>
      <c r="D5" s="251"/>
      <c r="E5" s="251"/>
      <c r="F5" s="251"/>
    </row>
    <row r="6" spans="1:9" s="98" customFormat="1" ht="15.95" customHeight="1" x14ac:dyDescent="0.25">
      <c r="A6" s="107" t="s">
        <v>20</v>
      </c>
      <c r="B6" s="216" t="s">
        <v>167</v>
      </c>
      <c r="C6" s="216"/>
      <c r="D6" s="108" t="s">
        <v>22</v>
      </c>
      <c r="E6" s="216" t="s">
        <v>184</v>
      </c>
      <c r="F6" s="216"/>
    </row>
    <row r="7" spans="1:9" s="98" customFormat="1" ht="14.85" customHeight="1" x14ac:dyDescent="0.25">
      <c r="A7" s="109" t="s">
        <v>24</v>
      </c>
      <c r="B7" s="216" t="s">
        <v>169</v>
      </c>
      <c r="C7" s="216"/>
      <c r="D7" s="100" t="s">
        <v>26</v>
      </c>
      <c r="E7" s="216" t="s">
        <v>185</v>
      </c>
      <c r="F7" s="216"/>
    </row>
    <row r="8" spans="1:9" s="98" customFormat="1" ht="14.85" customHeight="1" x14ac:dyDescent="0.25">
      <c r="A8" s="109" t="s">
        <v>28</v>
      </c>
      <c r="B8" s="216" t="s">
        <v>171</v>
      </c>
      <c r="C8" s="216"/>
      <c r="D8" s="110" t="s">
        <v>30</v>
      </c>
      <c r="E8" s="216" t="s">
        <v>172</v>
      </c>
      <c r="F8" s="216"/>
    </row>
    <row r="9" spans="1:9" s="98" customFormat="1" ht="17.100000000000001" customHeight="1" thickBot="1" x14ac:dyDescent="0.3">
      <c r="A9" s="111" t="s">
        <v>32</v>
      </c>
      <c r="B9" s="216" t="s">
        <v>157</v>
      </c>
      <c r="C9" s="216"/>
      <c r="D9" s="112"/>
      <c r="E9" s="252"/>
      <c r="F9" s="252"/>
    </row>
    <row r="10" spans="1:9" ht="21.75" customHeight="1" thickBot="1" x14ac:dyDescent="0.3">
      <c r="A10" s="251" t="s">
        <v>34</v>
      </c>
      <c r="B10" s="251"/>
      <c r="C10" s="251"/>
      <c r="D10" s="251"/>
      <c r="E10" s="251"/>
      <c r="F10" s="251"/>
    </row>
    <row r="11" spans="1:9" s="98" customFormat="1" ht="15.95" customHeight="1" x14ac:dyDescent="0.25">
      <c r="A11" s="113" t="s">
        <v>35</v>
      </c>
      <c r="B11" s="91" t="s">
        <v>36</v>
      </c>
      <c r="C11" s="91" t="s">
        <v>35</v>
      </c>
      <c r="D11" s="91" t="s">
        <v>36</v>
      </c>
      <c r="E11" s="91" t="s">
        <v>35</v>
      </c>
      <c r="F11" s="114" t="s">
        <v>36</v>
      </c>
    </row>
    <row r="12" spans="1:9" s="98" customFormat="1" ht="15.95" customHeight="1" x14ac:dyDescent="0.2">
      <c r="A12" s="115" t="s">
        <v>37</v>
      </c>
      <c r="B12" s="93">
        <v>116098</v>
      </c>
      <c r="C12" s="92" t="s">
        <v>38</v>
      </c>
      <c r="D12" s="93">
        <v>115798</v>
      </c>
      <c r="E12" s="116" t="s">
        <v>39</v>
      </c>
      <c r="F12" s="93">
        <v>115498</v>
      </c>
      <c r="H12" s="99"/>
      <c r="I12" s="99"/>
    </row>
    <row r="13" spans="1:9" s="98" customFormat="1" ht="15.95" customHeight="1" x14ac:dyDescent="0.2">
      <c r="A13" s="115" t="s">
        <v>40</v>
      </c>
      <c r="B13" s="93">
        <v>116098</v>
      </c>
      <c r="C13" s="92" t="s">
        <v>41</v>
      </c>
      <c r="D13" s="93">
        <v>115798</v>
      </c>
      <c r="E13" s="117"/>
      <c r="F13" s="118"/>
      <c r="H13" s="99"/>
    </row>
    <row r="14" spans="1:9" s="98" customFormat="1" ht="18" customHeight="1" thickBot="1" x14ac:dyDescent="0.25">
      <c r="A14" s="119" t="s">
        <v>42</v>
      </c>
      <c r="B14" s="93">
        <v>116098</v>
      </c>
      <c r="C14" s="92" t="s">
        <v>43</v>
      </c>
      <c r="D14" s="93">
        <v>115798</v>
      </c>
      <c r="E14" s="120"/>
      <c r="F14" s="121"/>
      <c r="H14" s="99"/>
    </row>
    <row r="15" spans="1:9" ht="18.75" customHeight="1" thickBot="1" x14ac:dyDescent="0.3">
      <c r="A15" s="251" t="s">
        <v>44</v>
      </c>
      <c r="B15" s="251"/>
      <c r="C15" s="251"/>
      <c r="D15" s="251"/>
      <c r="E15" s="251"/>
      <c r="F15" s="251"/>
    </row>
    <row r="16" spans="1:9" s="98" customFormat="1" ht="15" customHeight="1" thickBot="1" x14ac:dyDescent="0.3">
      <c r="A16" s="253" t="s">
        <v>45</v>
      </c>
      <c r="B16" s="253"/>
      <c r="C16" s="97"/>
      <c r="D16" s="240" t="s">
        <v>46</v>
      </c>
      <c r="E16" s="240"/>
      <c r="F16" s="122">
        <f>IF(C16=0,0,IF(C16&gt;50,F12,IF(C16&gt;40,D14,IF(C16&gt;30,D13,IF(C16&gt;20,D12,IF(C16&gt;10,B14,IF(C16&gt;5,B13,B12)))))))</f>
        <v>0</v>
      </c>
    </row>
    <row r="17" spans="1:7" ht="18.75" customHeight="1" thickBot="1" x14ac:dyDescent="0.3">
      <c r="A17" s="251" t="s">
        <v>47</v>
      </c>
      <c r="B17" s="251"/>
      <c r="C17" s="251"/>
      <c r="D17" s="251"/>
      <c r="E17" s="251"/>
      <c r="F17" s="251"/>
    </row>
    <row r="18" spans="1:7" s="98" customFormat="1" ht="15.95" customHeight="1" x14ac:dyDescent="0.25">
      <c r="A18" s="253" t="s">
        <v>48</v>
      </c>
      <c r="B18" s="253"/>
      <c r="C18" s="87" t="s">
        <v>49</v>
      </c>
      <c r="D18" s="87" t="s">
        <v>50</v>
      </c>
      <c r="E18" s="87" t="s">
        <v>51</v>
      </c>
      <c r="F18" s="123" t="s">
        <v>52</v>
      </c>
    </row>
    <row r="19" spans="1:7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</row>
    <row r="20" spans="1:7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</row>
    <row r="21" spans="1:7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</row>
    <row r="22" spans="1:7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</row>
    <row r="23" spans="1:7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</row>
    <row r="24" spans="1:7" ht="14.25" customHeight="1" x14ac:dyDescent="0.25">
      <c r="A24" s="254" t="s">
        <v>63</v>
      </c>
      <c r="B24" s="254"/>
      <c r="C24" s="42">
        <v>30978</v>
      </c>
      <c r="D24" s="43">
        <v>12.5</v>
      </c>
      <c r="E24" s="19"/>
      <c r="F24" s="16">
        <f t="shared" si="0"/>
        <v>0</v>
      </c>
      <c r="G24" s="35"/>
    </row>
    <row r="25" spans="1:7" x14ac:dyDescent="0.25">
      <c r="A25" s="266" t="s">
        <v>158</v>
      </c>
      <c r="B25" s="266"/>
      <c r="C25" s="42">
        <v>30260</v>
      </c>
      <c r="D25" s="43">
        <v>797.58</v>
      </c>
      <c r="E25" s="19"/>
      <c r="F25" s="16">
        <f t="shared" si="0"/>
        <v>0</v>
      </c>
      <c r="G25" s="35"/>
    </row>
    <row r="26" spans="1:7" x14ac:dyDescent="0.25">
      <c r="A26" s="266" t="s">
        <v>67</v>
      </c>
      <c r="B26" s="266"/>
      <c r="C26" s="42">
        <v>989</v>
      </c>
      <c r="D26" s="43">
        <v>693.82</v>
      </c>
      <c r="E26" s="19"/>
      <c r="F26" s="16">
        <f t="shared" si="0"/>
        <v>0</v>
      </c>
      <c r="G26" s="35"/>
    </row>
    <row r="27" spans="1:7" ht="28.7" customHeight="1" x14ac:dyDescent="0.25">
      <c r="A27" s="266" t="s">
        <v>69</v>
      </c>
      <c r="B27" s="266"/>
      <c r="C27" s="42">
        <v>219</v>
      </c>
      <c r="D27" s="43">
        <v>571.33000000000004</v>
      </c>
      <c r="E27" s="19"/>
      <c r="F27" s="16">
        <f t="shared" si="0"/>
        <v>0</v>
      </c>
      <c r="G27" s="35"/>
    </row>
    <row r="28" spans="1:7" x14ac:dyDescent="0.25">
      <c r="A28" s="266" t="s">
        <v>71</v>
      </c>
      <c r="B28" s="266"/>
      <c r="C28" s="42">
        <v>30244</v>
      </c>
      <c r="D28" s="43">
        <v>273.79000000000002</v>
      </c>
      <c r="E28" s="19"/>
      <c r="F28" s="16">
        <f t="shared" si="0"/>
        <v>0</v>
      </c>
      <c r="G28" s="35"/>
    </row>
    <row r="29" spans="1:7" x14ac:dyDescent="0.25">
      <c r="A29" s="266" t="s">
        <v>73</v>
      </c>
      <c r="B29" s="266"/>
      <c r="C29" s="42">
        <v>30797</v>
      </c>
      <c r="D29" s="43">
        <v>122.52</v>
      </c>
      <c r="E29" s="19"/>
      <c r="F29" s="16">
        <f t="shared" si="0"/>
        <v>0</v>
      </c>
      <c r="G29" s="35"/>
    </row>
    <row r="30" spans="1:7" x14ac:dyDescent="0.25">
      <c r="A30" s="266" t="s">
        <v>74</v>
      </c>
      <c r="B30" s="266"/>
      <c r="C30" s="42">
        <v>30060</v>
      </c>
      <c r="D30" s="43">
        <v>968.22</v>
      </c>
      <c r="E30" s="19"/>
      <c r="F30" s="16">
        <f t="shared" si="0"/>
        <v>0</v>
      </c>
      <c r="G30" s="35"/>
    </row>
    <row r="31" spans="1:7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</row>
    <row r="32" spans="1:7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</row>
    <row r="33" spans="1:7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</row>
    <row r="34" spans="1:7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</row>
    <row r="35" spans="1:7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</row>
    <row r="36" spans="1:7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</row>
    <row r="37" spans="1:7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</row>
    <row r="38" spans="1:7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</row>
    <row r="39" spans="1:7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</row>
    <row r="40" spans="1:7" ht="28.7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</row>
    <row r="41" spans="1:7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</row>
    <row r="42" spans="1:7" ht="26.1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</row>
    <row r="43" spans="1:7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</row>
    <row r="44" spans="1:7" x14ac:dyDescent="0.25">
      <c r="A44" s="254" t="s">
        <v>101</v>
      </c>
      <c r="B44" s="254"/>
      <c r="C44" s="42">
        <v>40142</v>
      </c>
      <c r="D44" s="43">
        <v>200.02</v>
      </c>
      <c r="E44" s="56"/>
      <c r="F44" s="16">
        <f t="shared" si="0"/>
        <v>0</v>
      </c>
      <c r="G44" s="35"/>
    </row>
    <row r="45" spans="1:7" x14ac:dyDescent="0.25">
      <c r="A45" s="267" t="s">
        <v>102</v>
      </c>
      <c r="B45" s="267"/>
      <c r="C45" s="58" t="s">
        <v>178</v>
      </c>
      <c r="D45" s="59" t="s">
        <v>178</v>
      </c>
      <c r="E45" s="56"/>
      <c r="F45" s="16">
        <f t="shared" si="0"/>
        <v>0</v>
      </c>
      <c r="G45" s="35"/>
    </row>
    <row r="46" spans="1:7" x14ac:dyDescent="0.25">
      <c r="A46" s="254" t="s">
        <v>141</v>
      </c>
      <c r="B46" s="254"/>
      <c r="C46" s="42">
        <v>30313</v>
      </c>
      <c r="D46" s="43">
        <v>260</v>
      </c>
      <c r="E46" s="56"/>
      <c r="F46" s="16">
        <f t="shared" si="0"/>
        <v>0</v>
      </c>
      <c r="G46" s="35"/>
    </row>
    <row r="47" spans="1:7" x14ac:dyDescent="0.25">
      <c r="A47" s="254" t="s">
        <v>105</v>
      </c>
      <c r="B47" s="254"/>
      <c r="C47" s="42">
        <v>3110</v>
      </c>
      <c r="D47" s="43">
        <v>48.76</v>
      </c>
      <c r="E47" s="56"/>
      <c r="F47" s="16">
        <f t="shared" si="0"/>
        <v>0</v>
      </c>
      <c r="G47" s="35"/>
    </row>
    <row r="48" spans="1:7" x14ac:dyDescent="0.25">
      <c r="A48" s="254" t="s">
        <v>106</v>
      </c>
      <c r="B48" s="254"/>
      <c r="C48" s="42" t="s">
        <v>178</v>
      </c>
      <c r="D48" s="43" t="s">
        <v>178</v>
      </c>
      <c r="E48" s="56"/>
      <c r="F48" s="16">
        <f t="shared" si="0"/>
        <v>0</v>
      </c>
      <c r="G48" s="35"/>
    </row>
    <row r="49" spans="1:7" x14ac:dyDescent="0.25">
      <c r="A49" s="254" t="s">
        <v>108</v>
      </c>
      <c r="B49" s="254"/>
      <c r="C49" s="42" t="s">
        <v>178</v>
      </c>
      <c r="D49" s="43" t="s">
        <v>178</v>
      </c>
      <c r="E49" s="56"/>
      <c r="F49" s="16">
        <f t="shared" si="0"/>
        <v>0</v>
      </c>
      <c r="G49" s="35"/>
    </row>
    <row r="50" spans="1:7" x14ac:dyDescent="0.25">
      <c r="A50" s="254" t="s">
        <v>110</v>
      </c>
      <c r="B50" s="254"/>
      <c r="C50" s="42">
        <v>30796</v>
      </c>
      <c r="D50" s="43">
        <v>468.8</v>
      </c>
      <c r="E50" s="56"/>
      <c r="F50" s="16">
        <f t="shared" si="0"/>
        <v>0</v>
      </c>
      <c r="G50" s="35"/>
    </row>
    <row r="51" spans="1:7" x14ac:dyDescent="0.25">
      <c r="A51" s="254" t="s">
        <v>111</v>
      </c>
      <c r="B51" s="254"/>
      <c r="C51" s="42">
        <v>40081</v>
      </c>
      <c r="D51" s="43">
        <v>306.20999999999998</v>
      </c>
      <c r="E51" s="56"/>
      <c r="F51" s="16">
        <f t="shared" si="0"/>
        <v>0</v>
      </c>
      <c r="G51" s="35"/>
    </row>
    <row r="52" spans="1:7" x14ac:dyDescent="0.25">
      <c r="A52" s="254" t="s">
        <v>112</v>
      </c>
      <c r="B52" s="254"/>
      <c r="C52" s="42">
        <v>40097</v>
      </c>
      <c r="D52" s="43">
        <v>414.25</v>
      </c>
      <c r="E52" s="56"/>
      <c r="F52" s="16">
        <f t="shared" si="0"/>
        <v>0</v>
      </c>
      <c r="G52" s="35"/>
    </row>
    <row r="53" spans="1:7" x14ac:dyDescent="0.25">
      <c r="A53" s="254" t="s">
        <v>114</v>
      </c>
      <c r="B53" s="254"/>
      <c r="C53" s="42">
        <v>30185</v>
      </c>
      <c r="D53" s="43">
        <v>162.51</v>
      </c>
      <c r="E53" s="56"/>
      <c r="F53" s="16">
        <f t="shared" si="0"/>
        <v>0</v>
      </c>
      <c r="G53" s="35"/>
    </row>
    <row r="54" spans="1:7" x14ac:dyDescent="0.25">
      <c r="A54" s="254" t="s">
        <v>116</v>
      </c>
      <c r="B54" s="254"/>
      <c r="C54" s="42" t="s">
        <v>178</v>
      </c>
      <c r="D54" s="43" t="s">
        <v>178</v>
      </c>
      <c r="E54" s="56"/>
      <c r="F54" s="16">
        <f t="shared" si="0"/>
        <v>0</v>
      </c>
    </row>
    <row r="55" spans="1:7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</row>
    <row r="56" spans="1:7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</row>
    <row r="57" spans="1:7" x14ac:dyDescent="0.25">
      <c r="A57" s="254" t="s">
        <v>121</v>
      </c>
      <c r="B57" s="254"/>
      <c r="C57" s="42">
        <v>30905</v>
      </c>
      <c r="D57" s="43">
        <v>53.75</v>
      </c>
      <c r="E57" s="56"/>
      <c r="F57" s="16">
        <f t="shared" si="0"/>
        <v>0</v>
      </c>
    </row>
    <row r="58" spans="1:7" x14ac:dyDescent="0.25">
      <c r="A58" s="254" t="s">
        <v>122</v>
      </c>
      <c r="B58" s="254"/>
      <c r="C58" s="42" t="s">
        <v>179</v>
      </c>
      <c r="D58" s="43">
        <v>985</v>
      </c>
      <c r="E58" s="56"/>
      <c r="F58" s="16">
        <f t="shared" si="0"/>
        <v>0</v>
      </c>
    </row>
    <row r="59" spans="1:7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</row>
    <row r="60" spans="1:7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</row>
    <row r="61" spans="1:7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IF(C16=0,0,SUM(F16,F19:F53))</f>
        <v>0</v>
      </c>
    </row>
    <row r="62" spans="1:7" ht="18.95" customHeight="1" thickBot="1" x14ac:dyDescent="0.3">
      <c r="A62" s="251" t="s">
        <v>128</v>
      </c>
      <c r="B62" s="251"/>
      <c r="C62" s="251"/>
      <c r="D62" s="251"/>
      <c r="E62" s="251"/>
      <c r="F62" s="251"/>
    </row>
    <row r="63" spans="1:7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7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18.95" customHeight="1" thickBot="1" x14ac:dyDescent="0.3">
      <c r="A71" s="251" t="s">
        <v>131</v>
      </c>
      <c r="B71" s="251"/>
      <c r="C71" s="251"/>
      <c r="D71" s="251"/>
      <c r="E71" s="251"/>
      <c r="F71" s="25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9">
    <cfRule type="containsText" dxfId="235" priority="25" operator="containsText" text="&quot;">
      <formula>NOT(ISERROR(SEARCH("""",A9)))</formula>
    </cfRule>
  </conditionalFormatting>
  <conditionalFormatting sqref="A19:A32">
    <cfRule type="containsText" dxfId="234" priority="24" operator="containsText" text="&quot;">
      <formula>NOT(ISERROR(SEARCH("""",A19)))</formula>
    </cfRule>
  </conditionalFormatting>
  <conditionalFormatting sqref="A40:A60">
    <cfRule type="containsText" dxfId="233" priority="13" operator="containsText" text="&quot;">
      <formula>NOT(ISERROR(SEARCH("""",A40)))</formula>
    </cfRule>
  </conditionalFormatting>
  <conditionalFormatting sqref="A3:F3">
    <cfRule type="containsText" dxfId="232" priority="30" operator="containsText" text="&quot;">
      <formula>NOT(ISERROR(SEARCH("""",A3)))</formula>
    </cfRule>
  </conditionalFormatting>
  <conditionalFormatting sqref="B12:B14">
    <cfRule type="containsText" dxfId="231" priority="5" operator="containsText" text="&quot;">
      <formula>NOT(ISERROR(SEARCH("""",B12)))</formula>
    </cfRule>
  </conditionalFormatting>
  <conditionalFormatting sqref="B6:C9">
    <cfRule type="containsText" dxfId="230" priority="9" operator="containsText" text="&quot;">
      <formula>NOT(ISERROR(SEARCH("""",B6)))</formula>
    </cfRule>
  </conditionalFormatting>
  <conditionalFormatting sqref="C19:D60">
    <cfRule type="containsText" dxfId="229" priority="12" operator="containsText" text="&quot;">
      <formula>NOT(ISERROR(SEARCH("""",C19)))</formula>
    </cfRule>
  </conditionalFormatting>
  <conditionalFormatting sqref="D12:D14">
    <cfRule type="containsText" dxfId="228" priority="2" operator="containsText" text="&quot;">
      <formula>NOT(ISERROR(SEARCH("""",D12)))</formula>
    </cfRule>
  </conditionalFormatting>
  <conditionalFormatting sqref="E6:F9">
    <cfRule type="containsText" dxfId="227" priority="8" operator="containsText" text="&quot;">
      <formula>NOT(ISERROR(SEARCH("""",E6)))</formula>
    </cfRule>
  </conditionalFormatting>
  <conditionalFormatting sqref="F12">
    <cfRule type="containsText" dxfId="226" priority="1" operator="containsText" text="&quot;">
      <formula>NOT(ISERROR(SEARCH("""",F12)))</formula>
    </cfRule>
  </conditionalFormatting>
  <dataValidations disablePrompts="1" count="3">
    <dataValidation allowBlank="1" showInputMessage="1" showErrorMessage="1" error="Only Yes or No may be entered." sqref="E68" xr:uid="{00000000-0002-0000-0500-000000000000}"/>
    <dataValidation allowBlank="1" showInputMessage="1" showErrorMessage="1" error="Only one vehicle configuration may be used on each spreadsheet." sqref="E7:E9 E14" xr:uid="{00000000-0002-0000-0500-000001000000}"/>
    <dataValidation type="list" allowBlank="1" showInputMessage="1" showErrorMessage="1" error="Only Yes or No may be entered." sqref="E19:E60" xr:uid="{00000000-0002-0000-05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8"/>
  <sheetViews>
    <sheetView view="pageLayout" zoomScaleNormal="100" workbookViewId="0">
      <selection activeCell="A2" sqref="A2:F2"/>
    </sheetView>
  </sheetViews>
  <sheetFormatPr defaultColWidth="5.28515625" defaultRowHeight="15" x14ac:dyDescent="0.25"/>
  <cols>
    <col min="1" max="1" width="19.42578125" style="1" customWidth="1"/>
    <col min="2" max="2" width="19.85546875" style="1" customWidth="1"/>
    <col min="3" max="5" width="19.42578125" style="1" customWidth="1"/>
    <col min="6" max="6" width="23.28515625" style="1" bestFit="1" customWidth="1"/>
    <col min="7" max="9" width="9.85546875" style="1" bestFit="1" customWidth="1"/>
    <col min="10" max="10" width="5.28515625" style="1" customWidth="1"/>
    <col min="11" max="16384" width="5.28515625" style="1"/>
  </cols>
  <sheetData>
    <row r="1" spans="1:9" s="233" customFormat="1" ht="15.95" customHeight="1" thickBot="1" x14ac:dyDescent="0.3">
      <c r="A1" s="233" t="s">
        <v>12</v>
      </c>
      <c r="F1" s="233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68" t="s">
        <v>186</v>
      </c>
      <c r="B3" s="268"/>
      <c r="C3" s="268"/>
      <c r="D3" s="268"/>
      <c r="E3" s="268"/>
      <c r="F3" s="268"/>
    </row>
    <row r="4" spans="1:9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9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9" x14ac:dyDescent="0.25">
      <c r="A6" s="52" t="s">
        <v>20</v>
      </c>
      <c r="B6" s="272" t="s">
        <v>167</v>
      </c>
      <c r="C6" s="272"/>
      <c r="D6" s="39" t="s">
        <v>22</v>
      </c>
      <c r="E6" s="272" t="s">
        <v>187</v>
      </c>
      <c r="F6" s="272"/>
    </row>
    <row r="7" spans="1:9" ht="14.85" customHeight="1" x14ac:dyDescent="0.25">
      <c r="A7" s="53" t="s">
        <v>24</v>
      </c>
      <c r="B7" s="272" t="s">
        <v>169</v>
      </c>
      <c r="C7" s="272"/>
      <c r="D7" s="40" t="s">
        <v>26</v>
      </c>
      <c r="E7" s="272" t="s">
        <v>170</v>
      </c>
      <c r="F7" s="272"/>
    </row>
    <row r="8" spans="1:9" ht="14.85" customHeight="1" x14ac:dyDescent="0.25">
      <c r="A8" s="53" t="s">
        <v>28</v>
      </c>
      <c r="B8" s="272" t="s">
        <v>171</v>
      </c>
      <c r="C8" s="272"/>
      <c r="D8" s="41" t="s">
        <v>30</v>
      </c>
      <c r="E8" s="272" t="s">
        <v>172</v>
      </c>
      <c r="F8" s="272"/>
    </row>
    <row r="9" spans="1:9" ht="15.95" customHeight="1" thickBot="1" x14ac:dyDescent="0.3">
      <c r="A9" s="54" t="s">
        <v>32</v>
      </c>
      <c r="B9" s="272" t="s">
        <v>157</v>
      </c>
      <c r="C9" s="272"/>
      <c r="D9" s="51"/>
      <c r="E9" s="273"/>
      <c r="F9" s="273"/>
    </row>
    <row r="10" spans="1:9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9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9" x14ac:dyDescent="0.25">
      <c r="A12" s="7" t="s">
        <v>37</v>
      </c>
      <c r="B12" s="43">
        <v>118632</v>
      </c>
      <c r="C12" s="8" t="s">
        <v>38</v>
      </c>
      <c r="D12" s="43">
        <v>118332</v>
      </c>
      <c r="E12" s="9" t="s">
        <v>39</v>
      </c>
      <c r="F12" s="43">
        <v>118032</v>
      </c>
      <c r="H12" s="35"/>
      <c r="I12" s="35"/>
    </row>
    <row r="13" spans="1:9" x14ac:dyDescent="0.25">
      <c r="A13" s="7" t="s">
        <v>40</v>
      </c>
      <c r="B13" s="43">
        <v>118632</v>
      </c>
      <c r="C13" s="8" t="s">
        <v>41</v>
      </c>
      <c r="D13" s="43">
        <v>118332</v>
      </c>
      <c r="E13" s="10"/>
      <c r="F13" s="11"/>
      <c r="H13" s="35"/>
    </row>
    <row r="14" spans="1:9" ht="17.100000000000001" customHeight="1" thickBot="1" x14ac:dyDescent="0.3">
      <c r="A14" s="12" t="s">
        <v>42</v>
      </c>
      <c r="B14" s="43">
        <v>118632</v>
      </c>
      <c r="C14" s="8" t="s">
        <v>43</v>
      </c>
      <c r="D14" s="43">
        <v>118332</v>
      </c>
      <c r="E14" s="13"/>
      <c r="F14" s="14"/>
      <c r="H14" s="35"/>
    </row>
    <row r="15" spans="1:9" ht="18.75" customHeight="1" thickBot="1" x14ac:dyDescent="0.4">
      <c r="A15" s="271" t="s">
        <v>44</v>
      </c>
      <c r="B15" s="271"/>
      <c r="C15" s="271"/>
      <c r="D15" s="271"/>
      <c r="E15" s="271"/>
      <c r="F15" s="271"/>
    </row>
    <row r="16" spans="1:9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</row>
    <row r="17" spans="1:7" ht="18.75" customHeight="1" thickBot="1" x14ac:dyDescent="0.4">
      <c r="A17" s="271" t="s">
        <v>47</v>
      </c>
      <c r="B17" s="271"/>
      <c r="C17" s="271"/>
      <c r="D17" s="271"/>
      <c r="E17" s="271"/>
      <c r="F17" s="271"/>
    </row>
    <row r="18" spans="1:7" x14ac:dyDescent="0.25">
      <c r="A18" s="259" t="s">
        <v>48</v>
      </c>
      <c r="B18" s="259"/>
      <c r="C18" s="17" t="s">
        <v>49</v>
      </c>
      <c r="D18" s="17" t="s">
        <v>50</v>
      </c>
      <c r="E18" s="17" t="s">
        <v>51</v>
      </c>
      <c r="F18" s="18" t="s">
        <v>52</v>
      </c>
    </row>
    <row r="19" spans="1:7" x14ac:dyDescent="0.25">
      <c r="A19" s="266" t="s">
        <v>53</v>
      </c>
      <c r="B19" s="266"/>
      <c r="C19" s="42">
        <v>40071</v>
      </c>
      <c r="D19" s="43">
        <v>1169.58</v>
      </c>
      <c r="E19" s="19"/>
      <c r="F19" s="16">
        <f t="shared" ref="F19:F60" si="0">IF(E19="Yes",$D19,0)</f>
        <v>0</v>
      </c>
      <c r="G19" s="35"/>
    </row>
    <row r="20" spans="1:7" x14ac:dyDescent="0.25">
      <c r="A20" s="266" t="s">
        <v>55</v>
      </c>
      <c r="B20" s="266"/>
      <c r="C20" s="42">
        <v>40005</v>
      </c>
      <c r="D20" s="43">
        <v>1343.89</v>
      </c>
      <c r="E20" s="19"/>
      <c r="F20" s="16">
        <f t="shared" si="0"/>
        <v>0</v>
      </c>
      <c r="G20" s="35"/>
    </row>
    <row r="21" spans="1:7" x14ac:dyDescent="0.25">
      <c r="A21" s="266" t="s">
        <v>56</v>
      </c>
      <c r="B21" s="266"/>
      <c r="C21" s="42">
        <v>2330</v>
      </c>
      <c r="D21" s="43">
        <v>306.29000000000002</v>
      </c>
      <c r="E21" s="19"/>
      <c r="F21" s="16">
        <f t="shared" si="0"/>
        <v>0</v>
      </c>
      <c r="G21" s="35"/>
    </row>
    <row r="22" spans="1:7" x14ac:dyDescent="0.25">
      <c r="A22" s="266" t="s">
        <v>59</v>
      </c>
      <c r="B22" s="266"/>
      <c r="C22" s="42">
        <v>31202</v>
      </c>
      <c r="D22" s="43">
        <v>551</v>
      </c>
      <c r="E22" s="19"/>
      <c r="F22" s="16">
        <f t="shared" si="0"/>
        <v>0</v>
      </c>
      <c r="G22" s="35"/>
    </row>
    <row r="23" spans="1:7" x14ac:dyDescent="0.25">
      <c r="A23" s="266" t="s">
        <v>61</v>
      </c>
      <c r="B23" s="266"/>
      <c r="C23" s="42">
        <v>30978</v>
      </c>
      <c r="D23" s="43">
        <v>375.04</v>
      </c>
      <c r="E23" s="19"/>
      <c r="F23" s="16">
        <f t="shared" si="0"/>
        <v>0</v>
      </c>
      <c r="G23" s="35"/>
    </row>
    <row r="24" spans="1:7" ht="14.25" customHeight="1" x14ac:dyDescent="0.25">
      <c r="A24" s="255" t="s">
        <v>63</v>
      </c>
      <c r="B24" s="255"/>
      <c r="C24" s="42">
        <v>30978</v>
      </c>
      <c r="D24" s="43">
        <v>12.5</v>
      </c>
      <c r="E24" s="19"/>
      <c r="F24" s="16">
        <f t="shared" si="0"/>
        <v>0</v>
      </c>
      <c r="G24" s="35"/>
    </row>
    <row r="25" spans="1:7" x14ac:dyDescent="0.25">
      <c r="A25" s="255" t="s">
        <v>158</v>
      </c>
      <c r="B25" s="255"/>
      <c r="C25" s="42">
        <v>30260</v>
      </c>
      <c r="D25" s="43">
        <v>797.58</v>
      </c>
      <c r="E25" s="19"/>
      <c r="F25" s="16">
        <f t="shared" si="0"/>
        <v>0</v>
      </c>
      <c r="G25" s="35"/>
    </row>
    <row r="26" spans="1:7" x14ac:dyDescent="0.25">
      <c r="A26" s="255" t="s">
        <v>67</v>
      </c>
      <c r="B26" s="255"/>
      <c r="C26" s="42">
        <v>989</v>
      </c>
      <c r="D26" s="43">
        <v>693.82</v>
      </c>
      <c r="E26" s="19"/>
      <c r="F26" s="16">
        <f t="shared" si="0"/>
        <v>0</v>
      </c>
      <c r="G26" s="35"/>
    </row>
    <row r="27" spans="1:7" ht="28.7" customHeight="1" x14ac:dyDescent="0.25">
      <c r="A27" s="255" t="s">
        <v>69</v>
      </c>
      <c r="B27" s="255"/>
      <c r="C27" s="42">
        <v>219</v>
      </c>
      <c r="D27" s="43">
        <v>571.33000000000004</v>
      </c>
      <c r="E27" s="19"/>
      <c r="F27" s="16">
        <f t="shared" si="0"/>
        <v>0</v>
      </c>
      <c r="G27" s="35"/>
    </row>
    <row r="28" spans="1:7" x14ac:dyDescent="0.25">
      <c r="A28" s="255" t="s">
        <v>71</v>
      </c>
      <c r="B28" s="255"/>
      <c r="C28" s="42">
        <v>30244</v>
      </c>
      <c r="D28" s="43">
        <v>273.79000000000002</v>
      </c>
      <c r="E28" s="19"/>
      <c r="F28" s="16">
        <f t="shared" si="0"/>
        <v>0</v>
      </c>
      <c r="G28" s="35"/>
    </row>
    <row r="29" spans="1:7" x14ac:dyDescent="0.25">
      <c r="A29" s="255" t="s">
        <v>73</v>
      </c>
      <c r="B29" s="255"/>
      <c r="C29" s="42">
        <v>30797</v>
      </c>
      <c r="D29" s="43">
        <v>122.52</v>
      </c>
      <c r="E29" s="19"/>
      <c r="F29" s="16">
        <f t="shared" si="0"/>
        <v>0</v>
      </c>
      <c r="G29" s="35"/>
    </row>
    <row r="30" spans="1:7" x14ac:dyDescent="0.25">
      <c r="A30" s="255" t="s">
        <v>74</v>
      </c>
      <c r="B30" s="255"/>
      <c r="C30" s="42">
        <v>30060</v>
      </c>
      <c r="D30" s="43">
        <v>968.22</v>
      </c>
      <c r="E30" s="19"/>
      <c r="F30" s="16">
        <f t="shared" si="0"/>
        <v>0</v>
      </c>
      <c r="G30" s="35"/>
    </row>
    <row r="31" spans="1:7" x14ac:dyDescent="0.25">
      <c r="A31" s="255" t="s">
        <v>76</v>
      </c>
      <c r="B31" s="255"/>
      <c r="C31" s="42">
        <v>40142</v>
      </c>
      <c r="D31" s="43">
        <v>293.77999999999997</v>
      </c>
      <c r="E31" s="19"/>
      <c r="F31" s="16">
        <f t="shared" si="0"/>
        <v>0</v>
      </c>
      <c r="G31" s="35"/>
    </row>
    <row r="32" spans="1:7" x14ac:dyDescent="0.25">
      <c r="A32" s="255" t="s">
        <v>78</v>
      </c>
      <c r="B32" s="255"/>
      <c r="C32" s="42">
        <v>40350</v>
      </c>
      <c r="D32" s="43">
        <v>568.80999999999995</v>
      </c>
      <c r="E32" s="19"/>
      <c r="F32" s="16">
        <f t="shared" si="0"/>
        <v>0</v>
      </c>
      <c r="G32" s="35"/>
    </row>
    <row r="33" spans="1:7" x14ac:dyDescent="0.25">
      <c r="A33" s="256" t="s">
        <v>79</v>
      </c>
      <c r="B33" s="256"/>
      <c r="C33" s="42">
        <v>40050</v>
      </c>
      <c r="D33" s="43">
        <v>2487.71</v>
      </c>
      <c r="E33" s="19"/>
      <c r="F33" s="16">
        <f t="shared" si="0"/>
        <v>0</v>
      </c>
      <c r="G33" s="35"/>
    </row>
    <row r="34" spans="1:7" x14ac:dyDescent="0.25">
      <c r="A34" s="256" t="s">
        <v>81</v>
      </c>
      <c r="B34" s="256"/>
      <c r="C34" s="42">
        <v>30192</v>
      </c>
      <c r="D34" s="43">
        <v>6683.13</v>
      </c>
      <c r="E34" s="19"/>
      <c r="F34" s="16">
        <f t="shared" si="0"/>
        <v>0</v>
      </c>
      <c r="G34" s="35"/>
    </row>
    <row r="35" spans="1:7" x14ac:dyDescent="0.25">
      <c r="A35" s="256" t="s">
        <v>83</v>
      </c>
      <c r="B35" s="256"/>
      <c r="C35" s="42">
        <v>2841</v>
      </c>
      <c r="D35" s="43">
        <v>4625.45</v>
      </c>
      <c r="E35" s="19"/>
      <c r="F35" s="16">
        <f t="shared" si="0"/>
        <v>0</v>
      </c>
      <c r="G35" s="35"/>
    </row>
    <row r="36" spans="1:7" x14ac:dyDescent="0.25">
      <c r="A36" s="256" t="s">
        <v>85</v>
      </c>
      <c r="B36" s="256"/>
      <c r="C36" s="42" t="s">
        <v>174</v>
      </c>
      <c r="D36" s="43">
        <v>9250.9</v>
      </c>
      <c r="E36" s="19"/>
      <c r="F36" s="16">
        <f t="shared" si="0"/>
        <v>0</v>
      </c>
      <c r="G36" s="35"/>
    </row>
    <row r="37" spans="1:7" x14ac:dyDescent="0.25">
      <c r="A37" s="256" t="s">
        <v>160</v>
      </c>
      <c r="B37" s="256"/>
      <c r="C37" s="42" t="s">
        <v>175</v>
      </c>
      <c r="D37" s="43">
        <v>625.05999999999995</v>
      </c>
      <c r="E37" s="19"/>
      <c r="F37" s="16">
        <f t="shared" si="0"/>
        <v>0</v>
      </c>
      <c r="G37" s="35"/>
    </row>
    <row r="38" spans="1:7" x14ac:dyDescent="0.25">
      <c r="A38" s="256" t="s">
        <v>161</v>
      </c>
      <c r="B38" s="256"/>
      <c r="C38" s="42" t="s">
        <v>176</v>
      </c>
      <c r="D38" s="43">
        <v>625.05999999999995</v>
      </c>
      <c r="E38" s="19"/>
      <c r="F38" s="16">
        <f t="shared" si="0"/>
        <v>0</v>
      </c>
      <c r="G38" s="35"/>
    </row>
    <row r="39" spans="1:7" s="21" customFormat="1" x14ac:dyDescent="0.25">
      <c r="A39" s="256" t="s">
        <v>162</v>
      </c>
      <c r="B39" s="256"/>
      <c r="C39" s="42" t="s">
        <v>177</v>
      </c>
      <c r="D39" s="43">
        <v>625.05999999999995</v>
      </c>
      <c r="E39" s="19"/>
      <c r="F39" s="20">
        <f t="shared" si="0"/>
        <v>0</v>
      </c>
      <c r="G39" s="35"/>
    </row>
    <row r="40" spans="1:7" ht="27.6" customHeight="1" x14ac:dyDescent="0.25">
      <c r="A40" s="255" t="s">
        <v>93</v>
      </c>
      <c r="B40" s="255"/>
      <c r="C40" s="42">
        <v>30116</v>
      </c>
      <c r="D40" s="43">
        <v>681.69</v>
      </c>
      <c r="E40" s="19"/>
      <c r="F40" s="16">
        <f t="shared" si="0"/>
        <v>0</v>
      </c>
      <c r="G40" s="35"/>
    </row>
    <row r="41" spans="1:7" x14ac:dyDescent="0.25">
      <c r="A41" s="255" t="s">
        <v>95</v>
      </c>
      <c r="B41" s="255"/>
      <c r="C41" s="42">
        <v>30293</v>
      </c>
      <c r="D41" s="43">
        <v>212.52</v>
      </c>
      <c r="E41" s="19"/>
      <c r="F41" s="16">
        <f t="shared" si="0"/>
        <v>0</v>
      </c>
      <c r="G41" s="35"/>
    </row>
    <row r="42" spans="1:7" ht="27" customHeight="1" x14ac:dyDescent="0.25">
      <c r="A42" s="255" t="s">
        <v>97</v>
      </c>
      <c r="B42" s="255"/>
      <c r="C42" s="42">
        <v>30200</v>
      </c>
      <c r="D42" s="43">
        <v>637.57000000000005</v>
      </c>
      <c r="E42" s="19"/>
      <c r="F42" s="16">
        <f t="shared" si="0"/>
        <v>0</v>
      </c>
      <c r="G42" s="35"/>
    </row>
    <row r="43" spans="1:7" x14ac:dyDescent="0.25">
      <c r="A43" s="255" t="s">
        <v>99</v>
      </c>
      <c r="B43" s="255"/>
      <c r="C43" s="42">
        <v>288</v>
      </c>
      <c r="D43" s="43">
        <v>66.260000000000005</v>
      </c>
      <c r="E43" s="19"/>
      <c r="F43" s="16">
        <f t="shared" si="0"/>
        <v>0</v>
      </c>
      <c r="G43" s="35"/>
    </row>
    <row r="44" spans="1:7" x14ac:dyDescent="0.25">
      <c r="A44" s="191" t="s">
        <v>101</v>
      </c>
      <c r="B44" s="191"/>
      <c r="C44" s="42">
        <v>40142</v>
      </c>
      <c r="D44" s="43">
        <v>200.02</v>
      </c>
      <c r="E44" s="56"/>
      <c r="F44" s="16">
        <f t="shared" si="0"/>
        <v>0</v>
      </c>
      <c r="G44" s="35"/>
    </row>
    <row r="45" spans="1:7" x14ac:dyDescent="0.25">
      <c r="A45" s="275" t="s">
        <v>102</v>
      </c>
      <c r="B45" s="275"/>
      <c r="C45" s="58" t="s">
        <v>54</v>
      </c>
      <c r="D45" s="58" t="s">
        <v>54</v>
      </c>
      <c r="E45" s="56"/>
      <c r="F45" s="16">
        <f t="shared" si="0"/>
        <v>0</v>
      </c>
      <c r="G45" s="35"/>
    </row>
    <row r="46" spans="1:7" x14ac:dyDescent="0.25">
      <c r="A46" s="191" t="s">
        <v>141</v>
      </c>
      <c r="B46" s="191"/>
      <c r="C46" s="42">
        <v>30313</v>
      </c>
      <c r="D46" s="43">
        <v>260</v>
      </c>
      <c r="E46" s="56"/>
      <c r="F46" s="16">
        <f t="shared" si="0"/>
        <v>0</v>
      </c>
      <c r="G46" s="35"/>
    </row>
    <row r="47" spans="1:7" x14ac:dyDescent="0.25">
      <c r="A47" s="191" t="s">
        <v>105</v>
      </c>
      <c r="B47" s="191"/>
      <c r="C47" s="42">
        <v>3110</v>
      </c>
      <c r="D47" s="43">
        <v>48.76</v>
      </c>
      <c r="E47" s="56"/>
      <c r="F47" s="16">
        <f t="shared" si="0"/>
        <v>0</v>
      </c>
      <c r="G47" s="35"/>
    </row>
    <row r="48" spans="1:7" x14ac:dyDescent="0.25">
      <c r="A48" s="191" t="s">
        <v>106</v>
      </c>
      <c r="B48" s="191"/>
      <c r="C48" s="42" t="s">
        <v>178</v>
      </c>
      <c r="D48" s="43" t="s">
        <v>178</v>
      </c>
      <c r="E48" s="56"/>
      <c r="F48" s="16">
        <f t="shared" si="0"/>
        <v>0</v>
      </c>
      <c r="G48" s="35"/>
    </row>
    <row r="49" spans="1:7" x14ac:dyDescent="0.25">
      <c r="A49" s="191" t="s">
        <v>108</v>
      </c>
      <c r="B49" s="191"/>
      <c r="C49" s="42" t="s">
        <v>178</v>
      </c>
      <c r="D49" s="43" t="s">
        <v>178</v>
      </c>
      <c r="E49" s="56"/>
      <c r="F49" s="16">
        <f t="shared" si="0"/>
        <v>0</v>
      </c>
      <c r="G49" s="35"/>
    </row>
    <row r="50" spans="1:7" x14ac:dyDescent="0.25">
      <c r="A50" s="191" t="s">
        <v>110</v>
      </c>
      <c r="B50" s="191"/>
      <c r="C50" s="42">
        <v>30796</v>
      </c>
      <c r="D50" s="43">
        <v>468.8</v>
      </c>
      <c r="E50" s="56"/>
      <c r="F50" s="16">
        <f t="shared" si="0"/>
        <v>0</v>
      </c>
      <c r="G50" s="35"/>
    </row>
    <row r="51" spans="1:7" x14ac:dyDescent="0.25">
      <c r="A51" s="191" t="s">
        <v>111</v>
      </c>
      <c r="B51" s="191"/>
      <c r="C51" s="42">
        <v>40081</v>
      </c>
      <c r="D51" s="43">
        <v>306.20999999999998</v>
      </c>
      <c r="E51" s="56"/>
      <c r="F51" s="16">
        <f t="shared" si="0"/>
        <v>0</v>
      </c>
      <c r="G51" s="35"/>
    </row>
    <row r="52" spans="1:7" x14ac:dyDescent="0.25">
      <c r="A52" s="191" t="s">
        <v>112</v>
      </c>
      <c r="B52" s="191"/>
      <c r="C52" s="42">
        <v>40097</v>
      </c>
      <c r="D52" s="43">
        <v>414.25</v>
      </c>
      <c r="E52" s="56"/>
      <c r="F52" s="16">
        <f t="shared" si="0"/>
        <v>0</v>
      </c>
      <c r="G52" s="35"/>
    </row>
    <row r="53" spans="1:7" x14ac:dyDescent="0.25">
      <c r="A53" s="191" t="s">
        <v>114</v>
      </c>
      <c r="B53" s="191"/>
      <c r="C53" s="42">
        <v>30185</v>
      </c>
      <c r="D53" s="43">
        <v>162.51</v>
      </c>
      <c r="E53" s="56"/>
      <c r="F53" s="16">
        <f t="shared" si="0"/>
        <v>0</v>
      </c>
      <c r="G53" s="35"/>
    </row>
    <row r="54" spans="1:7" x14ac:dyDescent="0.25">
      <c r="A54" s="191" t="s">
        <v>116</v>
      </c>
      <c r="B54" s="191"/>
      <c r="C54" s="42" t="s">
        <v>178</v>
      </c>
      <c r="D54" s="43" t="s">
        <v>178</v>
      </c>
      <c r="E54" s="56"/>
      <c r="F54" s="16">
        <f t="shared" si="0"/>
        <v>0</v>
      </c>
      <c r="G54" s="35"/>
    </row>
    <row r="55" spans="1:7" x14ac:dyDescent="0.25">
      <c r="A55" s="254" t="s">
        <v>142</v>
      </c>
      <c r="B55" s="254"/>
      <c r="C55" s="42" t="s">
        <v>178</v>
      </c>
      <c r="D55" s="43" t="s">
        <v>178</v>
      </c>
      <c r="E55" s="56"/>
      <c r="F55" s="16">
        <f t="shared" si="0"/>
        <v>0</v>
      </c>
      <c r="G55" s="35"/>
    </row>
    <row r="56" spans="1:7" x14ac:dyDescent="0.25">
      <c r="A56" s="254" t="s">
        <v>120</v>
      </c>
      <c r="B56" s="254"/>
      <c r="C56" s="42">
        <v>40099</v>
      </c>
      <c r="D56" s="43">
        <v>1250.1199999999999</v>
      </c>
      <c r="E56" s="56"/>
      <c r="F56" s="16">
        <f t="shared" si="0"/>
        <v>0</v>
      </c>
      <c r="G56" s="35"/>
    </row>
    <row r="57" spans="1:7" x14ac:dyDescent="0.25">
      <c r="A57" s="191" t="s">
        <v>121</v>
      </c>
      <c r="B57" s="191"/>
      <c r="C57" s="42">
        <v>30905</v>
      </c>
      <c r="D57" s="43">
        <v>53.75</v>
      </c>
      <c r="E57" s="56"/>
      <c r="F57" s="16">
        <f t="shared" si="0"/>
        <v>0</v>
      </c>
      <c r="G57" s="35"/>
    </row>
    <row r="58" spans="1:7" x14ac:dyDescent="0.25">
      <c r="A58" s="191" t="s">
        <v>122</v>
      </c>
      <c r="B58" s="191"/>
      <c r="C58" s="42" t="s">
        <v>179</v>
      </c>
      <c r="D58" s="43">
        <v>985</v>
      </c>
      <c r="E58" s="56"/>
      <c r="F58" s="16">
        <f t="shared" si="0"/>
        <v>0</v>
      </c>
      <c r="G58" s="35"/>
    </row>
    <row r="59" spans="1:7" x14ac:dyDescent="0.25">
      <c r="A59" s="191" t="s">
        <v>164</v>
      </c>
      <c r="B59" s="191"/>
      <c r="C59" s="50" t="s">
        <v>180</v>
      </c>
      <c r="D59" s="57">
        <v>11657</v>
      </c>
      <c r="E59" s="56"/>
      <c r="F59" s="16">
        <f t="shared" si="0"/>
        <v>0</v>
      </c>
      <c r="G59" s="35"/>
    </row>
    <row r="60" spans="1:7" x14ac:dyDescent="0.25">
      <c r="A60" s="191" t="s">
        <v>181</v>
      </c>
      <c r="B60" s="191"/>
      <c r="C60" s="42" t="s">
        <v>182</v>
      </c>
      <c r="D60" s="43">
        <v>14652</v>
      </c>
      <c r="E60" s="56"/>
      <c r="F60" s="16">
        <f t="shared" si="0"/>
        <v>0</v>
      </c>
      <c r="G60" s="35"/>
    </row>
    <row r="61" spans="1:7" ht="15.95" customHeight="1" thickBot="1" x14ac:dyDescent="0.3">
      <c r="A61" s="258" t="s">
        <v>144</v>
      </c>
      <c r="B61" s="258"/>
      <c r="C61" s="258"/>
      <c r="D61" s="258"/>
      <c r="E61" s="22" t="s">
        <v>127</v>
      </c>
      <c r="F61" s="23">
        <f>IF(C16=0,0,SUM(F16,F19:F60))</f>
        <v>0</v>
      </c>
    </row>
    <row r="62" spans="1:7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7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7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9">
    <cfRule type="containsText" dxfId="225" priority="25" operator="containsText" text="&quot;">
      <formula>NOT(ISERROR(SEARCH("""",A9)))</formula>
    </cfRule>
  </conditionalFormatting>
  <conditionalFormatting sqref="A19:A32">
    <cfRule type="containsText" dxfId="224" priority="24" operator="containsText" text="&quot;">
      <formula>NOT(ISERROR(SEARCH("""",A19)))</formula>
    </cfRule>
  </conditionalFormatting>
  <conditionalFormatting sqref="A40:A60">
    <cfRule type="containsText" dxfId="223" priority="13" operator="containsText" text="&quot;">
      <formula>NOT(ISERROR(SEARCH("""",A40)))</formula>
    </cfRule>
  </conditionalFormatting>
  <conditionalFormatting sqref="A3:F3">
    <cfRule type="containsText" dxfId="222" priority="29" operator="containsText" text="&quot;">
      <formula>NOT(ISERROR(SEARCH("""",A3)))</formula>
    </cfRule>
  </conditionalFormatting>
  <conditionalFormatting sqref="B12:B14">
    <cfRule type="containsText" dxfId="221" priority="5" operator="containsText" text="&quot;">
      <formula>NOT(ISERROR(SEARCH("""",B12)))</formula>
    </cfRule>
  </conditionalFormatting>
  <conditionalFormatting sqref="B6:C9">
    <cfRule type="containsText" dxfId="220" priority="9" operator="containsText" text="&quot;">
      <formula>NOT(ISERROR(SEARCH("""",B6)))</formula>
    </cfRule>
  </conditionalFormatting>
  <conditionalFormatting sqref="C19:D60">
    <cfRule type="containsText" dxfId="219" priority="12" operator="containsText" text="&quot;">
      <formula>NOT(ISERROR(SEARCH("""",C19)))</formula>
    </cfRule>
  </conditionalFormatting>
  <conditionalFormatting sqref="D12:D14">
    <cfRule type="containsText" dxfId="218" priority="2" operator="containsText" text="&quot;">
      <formula>NOT(ISERROR(SEARCH("""",D12)))</formula>
    </cfRule>
  </conditionalFormatting>
  <conditionalFormatting sqref="E6:F9">
    <cfRule type="containsText" dxfId="217" priority="8" operator="containsText" text="&quot;">
      <formula>NOT(ISERROR(SEARCH("""",E6)))</formula>
    </cfRule>
  </conditionalFormatting>
  <conditionalFormatting sqref="F12">
    <cfRule type="containsText" dxfId="216" priority="1" operator="containsText" text="&quot;">
      <formula>NOT(ISERROR(SEARCH("""",F12)))</formula>
    </cfRule>
  </conditionalFormatting>
  <dataValidations disablePrompts="1" count="3">
    <dataValidation type="list" allowBlank="1" showInputMessage="1" showErrorMessage="1" error="Only Yes or No may be entered." sqref="E19:E60" xr:uid="{00000000-0002-0000-0600-000000000000}">
      <formula1>"Yes, No"</formula1>
    </dataValidation>
    <dataValidation allowBlank="1" showInputMessage="1" showErrorMessage="1" error="Only one vehicle configuration may be used on each spreadsheet." sqref="E7:E9 E14" xr:uid="{00000000-0002-0000-0600-000001000000}"/>
    <dataValidation allowBlank="1" showInputMessage="1" showErrorMessage="1" error="Only Yes or No may be entered." sqref="E68" xr:uid="{00000000-0002-0000-06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Layout" zoomScaleNormal="100" workbookViewId="0">
      <selection activeCell="A2" sqref="A2:F2"/>
    </sheetView>
  </sheetViews>
  <sheetFormatPr defaultColWidth="1" defaultRowHeight="14.25" x14ac:dyDescent="0.2"/>
  <cols>
    <col min="1" max="6" width="19.42578125" style="38" customWidth="1"/>
    <col min="7" max="9" width="9.85546875" style="38" bestFit="1" customWidth="1"/>
    <col min="10" max="10" width="1" style="38" customWidth="1"/>
    <col min="11" max="16384" width="1" style="38"/>
  </cols>
  <sheetData>
    <row r="1" spans="1:9" s="234" customFormat="1" ht="15" customHeight="1" thickBot="1" x14ac:dyDescent="0.3">
      <c r="A1" s="234" t="s">
        <v>12</v>
      </c>
      <c r="F1" s="234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76" t="s">
        <v>188</v>
      </c>
      <c r="B3" s="276"/>
      <c r="C3" s="276"/>
      <c r="D3" s="276"/>
      <c r="E3" s="276"/>
      <c r="F3" s="276"/>
    </row>
    <row r="4" spans="1:9" ht="15" customHeight="1" thickBot="1" x14ac:dyDescent="0.3">
      <c r="A4" s="129" t="s">
        <v>16</v>
      </c>
      <c r="B4" s="277">
        <v>4400028978</v>
      </c>
      <c r="C4" s="277"/>
      <c r="D4" s="130" t="s">
        <v>17</v>
      </c>
      <c r="E4" s="278" t="s">
        <v>18</v>
      </c>
      <c r="F4" s="278"/>
    </row>
    <row r="5" spans="1:9" ht="21" customHeight="1" thickBot="1" x14ac:dyDescent="0.35">
      <c r="A5" s="279" t="s">
        <v>19</v>
      </c>
      <c r="B5" s="279"/>
      <c r="C5" s="279"/>
      <c r="D5" s="279"/>
      <c r="E5" s="279"/>
      <c r="F5" s="279"/>
    </row>
    <row r="6" spans="1:9" ht="15" x14ac:dyDescent="0.25">
      <c r="A6" s="131" t="s">
        <v>20</v>
      </c>
      <c r="B6" s="280" t="s">
        <v>167</v>
      </c>
      <c r="C6" s="280"/>
      <c r="D6" s="126" t="s">
        <v>22</v>
      </c>
      <c r="E6" s="280" t="s">
        <v>168</v>
      </c>
      <c r="F6" s="280"/>
    </row>
    <row r="7" spans="1:9" ht="14.85" customHeight="1" x14ac:dyDescent="0.25">
      <c r="A7" s="132" t="s">
        <v>24</v>
      </c>
      <c r="B7" s="280" t="s">
        <v>189</v>
      </c>
      <c r="C7" s="280"/>
      <c r="D7" s="126" t="s">
        <v>26</v>
      </c>
      <c r="E7" s="280" t="s">
        <v>170</v>
      </c>
      <c r="F7" s="280"/>
    </row>
    <row r="8" spans="1:9" ht="14.85" customHeight="1" x14ac:dyDescent="0.25">
      <c r="A8" s="132" t="s">
        <v>28</v>
      </c>
      <c r="B8" s="280" t="s">
        <v>171</v>
      </c>
      <c r="C8" s="280"/>
      <c r="D8" s="126" t="s">
        <v>155</v>
      </c>
      <c r="E8" s="280" t="s">
        <v>172</v>
      </c>
      <c r="F8" s="280"/>
    </row>
    <row r="9" spans="1:9" ht="15" customHeight="1" thickBot="1" x14ac:dyDescent="0.3">
      <c r="A9" s="127" t="s">
        <v>32</v>
      </c>
      <c r="B9" s="280" t="s">
        <v>157</v>
      </c>
      <c r="C9" s="280"/>
      <c r="D9" s="133"/>
      <c r="E9" s="281"/>
      <c r="F9" s="281"/>
    </row>
    <row r="10" spans="1:9" ht="21.75" customHeight="1" thickBot="1" x14ac:dyDescent="0.35">
      <c r="A10" s="279" t="s">
        <v>34</v>
      </c>
      <c r="B10" s="279"/>
      <c r="C10" s="279"/>
      <c r="D10" s="279"/>
      <c r="E10" s="279"/>
      <c r="F10" s="279"/>
    </row>
    <row r="11" spans="1:9" ht="15" x14ac:dyDescent="0.25">
      <c r="A11" s="134" t="s">
        <v>35</v>
      </c>
      <c r="B11" s="135" t="s">
        <v>36</v>
      </c>
      <c r="C11" s="135" t="s">
        <v>35</v>
      </c>
      <c r="D11" s="135" t="s">
        <v>36</v>
      </c>
      <c r="E11" s="135" t="s">
        <v>35</v>
      </c>
      <c r="F11" s="136" t="s">
        <v>36</v>
      </c>
    </row>
    <row r="12" spans="1:9" x14ac:dyDescent="0.2">
      <c r="A12" s="137" t="s">
        <v>37</v>
      </c>
      <c r="B12" s="128">
        <v>116378</v>
      </c>
      <c r="C12" s="80" t="s">
        <v>38</v>
      </c>
      <c r="D12" s="128">
        <v>116078</v>
      </c>
      <c r="E12" s="138" t="s">
        <v>39</v>
      </c>
      <c r="F12" s="128">
        <v>115778</v>
      </c>
      <c r="H12" s="62"/>
      <c r="I12" s="62"/>
    </row>
    <row r="13" spans="1:9" x14ac:dyDescent="0.2">
      <c r="A13" s="137" t="s">
        <v>40</v>
      </c>
      <c r="B13" s="128">
        <v>116378</v>
      </c>
      <c r="C13" s="80" t="s">
        <v>41</v>
      </c>
      <c r="D13" s="128">
        <v>116078</v>
      </c>
      <c r="E13" s="139"/>
      <c r="F13" s="128"/>
      <c r="H13" s="62"/>
    </row>
    <row r="14" spans="1:9" ht="15.95" customHeight="1" thickBot="1" x14ac:dyDescent="0.25">
      <c r="A14" s="140" t="s">
        <v>42</v>
      </c>
      <c r="B14" s="128">
        <v>116378</v>
      </c>
      <c r="C14" s="80" t="s">
        <v>43</v>
      </c>
      <c r="D14" s="128">
        <v>116078</v>
      </c>
      <c r="E14" s="141"/>
      <c r="F14" s="128"/>
      <c r="H14" s="62"/>
    </row>
    <row r="15" spans="1:9" ht="18.75" customHeight="1" thickBot="1" x14ac:dyDescent="0.35">
      <c r="A15" s="279" t="s">
        <v>44</v>
      </c>
      <c r="B15" s="279"/>
      <c r="C15" s="279"/>
      <c r="D15" s="279"/>
      <c r="E15" s="279"/>
      <c r="F15" s="279"/>
    </row>
    <row r="16" spans="1:9" ht="15" customHeight="1" thickBot="1" x14ac:dyDescent="0.3">
      <c r="A16" s="282" t="s">
        <v>45</v>
      </c>
      <c r="B16" s="282"/>
      <c r="C16" s="142"/>
      <c r="D16" s="283" t="s">
        <v>46</v>
      </c>
      <c r="E16" s="283"/>
      <c r="F16" s="143">
        <f>IF(C16=0,0,IF(C16&gt;50,F12,IF(C16&gt;40,D14,IF(C16&gt;30,D13,IF(C16&gt;20,D12,IF(C16&gt;10,B14,IF(C16&gt;5,B13,B12)))))))</f>
        <v>0</v>
      </c>
    </row>
    <row r="17" spans="1:7" ht="18.75" customHeight="1" thickBot="1" x14ac:dyDescent="0.35">
      <c r="A17" s="279" t="s">
        <v>47</v>
      </c>
      <c r="B17" s="279"/>
      <c r="C17" s="279"/>
      <c r="D17" s="279"/>
      <c r="E17" s="279"/>
      <c r="F17" s="279"/>
    </row>
    <row r="18" spans="1:7" ht="15" x14ac:dyDescent="0.25">
      <c r="A18" s="284" t="s">
        <v>48</v>
      </c>
      <c r="B18" s="284"/>
      <c r="C18" s="36" t="s">
        <v>49</v>
      </c>
      <c r="D18" s="36" t="s">
        <v>50</v>
      </c>
      <c r="E18" s="36" t="s">
        <v>51</v>
      </c>
      <c r="F18" s="144" t="s">
        <v>52</v>
      </c>
    </row>
    <row r="19" spans="1:7" x14ac:dyDescent="0.2">
      <c r="A19" s="255" t="s">
        <v>53</v>
      </c>
      <c r="B19" s="255"/>
      <c r="C19" s="42">
        <v>40071</v>
      </c>
      <c r="D19" s="43">
        <v>1169.58</v>
      </c>
      <c r="E19" s="70"/>
      <c r="F19" s="150">
        <f t="shared" ref="F19:F60" si="0">IF(E19="Yes",$D19,0)</f>
        <v>0</v>
      </c>
      <c r="G19" s="62"/>
    </row>
    <row r="20" spans="1:7" x14ac:dyDescent="0.2">
      <c r="A20" s="255" t="s">
        <v>55</v>
      </c>
      <c r="B20" s="255"/>
      <c r="C20" s="42">
        <v>40005</v>
      </c>
      <c r="D20" s="43">
        <v>1343.89</v>
      </c>
      <c r="E20" s="70"/>
      <c r="F20" s="150">
        <f t="shared" si="0"/>
        <v>0</v>
      </c>
      <c r="G20" s="62"/>
    </row>
    <row r="21" spans="1:7" x14ac:dyDescent="0.2">
      <c r="A21" s="255" t="s">
        <v>56</v>
      </c>
      <c r="B21" s="255"/>
      <c r="C21" s="42">
        <v>2330</v>
      </c>
      <c r="D21" s="43">
        <v>306.29000000000002</v>
      </c>
      <c r="E21" s="70"/>
      <c r="F21" s="150">
        <f t="shared" si="0"/>
        <v>0</v>
      </c>
      <c r="G21" s="62"/>
    </row>
    <row r="22" spans="1:7" x14ac:dyDescent="0.2">
      <c r="A22" s="255" t="s">
        <v>59</v>
      </c>
      <c r="B22" s="255"/>
      <c r="C22" s="42">
        <v>31202</v>
      </c>
      <c r="D22" s="43">
        <v>551</v>
      </c>
      <c r="E22" s="70"/>
      <c r="F22" s="150">
        <f t="shared" si="0"/>
        <v>0</v>
      </c>
      <c r="G22" s="62"/>
    </row>
    <row r="23" spans="1:7" x14ac:dyDescent="0.2">
      <c r="A23" s="255" t="s">
        <v>61</v>
      </c>
      <c r="B23" s="255"/>
      <c r="C23" s="42">
        <v>30978</v>
      </c>
      <c r="D23" s="43">
        <v>375.04</v>
      </c>
      <c r="E23" s="70"/>
      <c r="F23" s="150">
        <f t="shared" si="0"/>
        <v>0</v>
      </c>
      <c r="G23" s="62"/>
    </row>
    <row r="24" spans="1:7" ht="14.25" customHeight="1" x14ac:dyDescent="0.2">
      <c r="A24" s="255" t="s">
        <v>63</v>
      </c>
      <c r="B24" s="255"/>
      <c r="C24" s="42">
        <v>30978</v>
      </c>
      <c r="D24" s="43">
        <v>12.5</v>
      </c>
      <c r="E24" s="70"/>
      <c r="F24" s="150">
        <f t="shared" si="0"/>
        <v>0</v>
      </c>
      <c r="G24" s="62"/>
    </row>
    <row r="25" spans="1:7" x14ac:dyDescent="0.2">
      <c r="A25" s="255" t="s">
        <v>158</v>
      </c>
      <c r="B25" s="255"/>
      <c r="C25" s="42">
        <v>30260</v>
      </c>
      <c r="D25" s="43">
        <v>797.58</v>
      </c>
      <c r="E25" s="70"/>
      <c r="F25" s="150">
        <f t="shared" si="0"/>
        <v>0</v>
      </c>
      <c r="G25" s="62"/>
    </row>
    <row r="26" spans="1:7" x14ac:dyDescent="0.2">
      <c r="A26" s="255" t="s">
        <v>67</v>
      </c>
      <c r="B26" s="255"/>
      <c r="C26" s="42">
        <v>989</v>
      </c>
      <c r="D26" s="43">
        <v>693.82</v>
      </c>
      <c r="E26" s="70"/>
      <c r="F26" s="150">
        <f t="shared" si="0"/>
        <v>0</v>
      </c>
      <c r="G26" s="62"/>
    </row>
    <row r="27" spans="1:7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70"/>
      <c r="F27" s="150">
        <f t="shared" si="0"/>
        <v>0</v>
      </c>
      <c r="G27" s="62"/>
    </row>
    <row r="28" spans="1:7" x14ac:dyDescent="0.2">
      <c r="A28" s="255" t="s">
        <v>71</v>
      </c>
      <c r="B28" s="255"/>
      <c r="C28" s="42">
        <v>30244</v>
      </c>
      <c r="D28" s="43">
        <v>273.79000000000002</v>
      </c>
      <c r="E28" s="70"/>
      <c r="F28" s="150">
        <f t="shared" si="0"/>
        <v>0</v>
      </c>
      <c r="G28" s="62"/>
    </row>
    <row r="29" spans="1:7" x14ac:dyDescent="0.2">
      <c r="A29" s="255" t="s">
        <v>73</v>
      </c>
      <c r="B29" s="255"/>
      <c r="C29" s="42">
        <v>30797</v>
      </c>
      <c r="D29" s="43">
        <v>122.52</v>
      </c>
      <c r="E29" s="70"/>
      <c r="F29" s="150">
        <f t="shared" si="0"/>
        <v>0</v>
      </c>
      <c r="G29" s="62"/>
    </row>
    <row r="30" spans="1:7" x14ac:dyDescent="0.2">
      <c r="A30" s="255" t="s">
        <v>74</v>
      </c>
      <c r="B30" s="255"/>
      <c r="C30" s="42">
        <v>30060</v>
      </c>
      <c r="D30" s="43">
        <v>968.22</v>
      </c>
      <c r="E30" s="70"/>
      <c r="F30" s="150">
        <f t="shared" si="0"/>
        <v>0</v>
      </c>
      <c r="G30" s="62"/>
    </row>
    <row r="31" spans="1:7" x14ac:dyDescent="0.2">
      <c r="A31" s="255" t="s">
        <v>76</v>
      </c>
      <c r="B31" s="255"/>
      <c r="C31" s="42">
        <v>40142</v>
      </c>
      <c r="D31" s="43">
        <v>293.77999999999997</v>
      </c>
      <c r="E31" s="70"/>
      <c r="F31" s="150">
        <f t="shared" si="0"/>
        <v>0</v>
      </c>
      <c r="G31" s="62"/>
    </row>
    <row r="32" spans="1:7" x14ac:dyDescent="0.2">
      <c r="A32" s="255" t="s">
        <v>78</v>
      </c>
      <c r="B32" s="255"/>
      <c r="C32" s="42">
        <v>40350</v>
      </c>
      <c r="D32" s="43">
        <v>568.80999999999995</v>
      </c>
      <c r="E32" s="70"/>
      <c r="F32" s="150">
        <f t="shared" si="0"/>
        <v>0</v>
      </c>
      <c r="G32" s="62"/>
    </row>
    <row r="33" spans="1:7" x14ac:dyDescent="0.2">
      <c r="A33" s="256" t="s">
        <v>79</v>
      </c>
      <c r="B33" s="256"/>
      <c r="C33" s="42">
        <v>40050</v>
      </c>
      <c r="D33" s="43">
        <v>2487.71</v>
      </c>
      <c r="E33" s="70"/>
      <c r="F33" s="150">
        <f t="shared" si="0"/>
        <v>0</v>
      </c>
      <c r="G33" s="62"/>
    </row>
    <row r="34" spans="1:7" x14ac:dyDescent="0.2">
      <c r="A34" s="256" t="s">
        <v>81</v>
      </c>
      <c r="B34" s="256"/>
      <c r="C34" s="42">
        <v>30192</v>
      </c>
      <c r="D34" s="43">
        <v>6683.13</v>
      </c>
      <c r="E34" s="70"/>
      <c r="F34" s="150">
        <f t="shared" si="0"/>
        <v>0</v>
      </c>
      <c r="G34" s="62"/>
    </row>
    <row r="35" spans="1:7" x14ac:dyDescent="0.2">
      <c r="A35" s="256" t="s">
        <v>83</v>
      </c>
      <c r="B35" s="256"/>
      <c r="C35" s="42">
        <v>2841</v>
      </c>
      <c r="D35" s="43">
        <v>4625.45</v>
      </c>
      <c r="E35" s="70"/>
      <c r="F35" s="150">
        <f t="shared" si="0"/>
        <v>0</v>
      </c>
      <c r="G35" s="62"/>
    </row>
    <row r="36" spans="1:7" x14ac:dyDescent="0.2">
      <c r="A36" s="256" t="s">
        <v>85</v>
      </c>
      <c r="B36" s="256"/>
      <c r="C36" s="42" t="s">
        <v>174</v>
      </c>
      <c r="D36" s="43">
        <v>9250.9</v>
      </c>
      <c r="E36" s="70"/>
      <c r="F36" s="150">
        <f t="shared" si="0"/>
        <v>0</v>
      </c>
      <c r="G36" s="62"/>
    </row>
    <row r="37" spans="1:7" x14ac:dyDescent="0.2">
      <c r="A37" s="256" t="s">
        <v>160</v>
      </c>
      <c r="B37" s="256"/>
      <c r="C37" s="42" t="s">
        <v>175</v>
      </c>
      <c r="D37" s="43">
        <v>625.05999999999995</v>
      </c>
      <c r="E37" s="70"/>
      <c r="F37" s="150">
        <f t="shared" si="0"/>
        <v>0</v>
      </c>
      <c r="G37" s="62"/>
    </row>
    <row r="38" spans="1:7" x14ac:dyDescent="0.2">
      <c r="A38" s="256" t="s">
        <v>161</v>
      </c>
      <c r="B38" s="256"/>
      <c r="C38" s="42" t="s">
        <v>176</v>
      </c>
      <c r="D38" s="43">
        <v>625.05999999999995</v>
      </c>
      <c r="E38" s="70"/>
      <c r="F38" s="150">
        <f t="shared" si="0"/>
        <v>0</v>
      </c>
      <c r="G38" s="62"/>
    </row>
    <row r="39" spans="1:7" s="64" customFormat="1" x14ac:dyDescent="0.2">
      <c r="A39" s="256" t="s">
        <v>162</v>
      </c>
      <c r="B39" s="256"/>
      <c r="C39" s="42" t="s">
        <v>177</v>
      </c>
      <c r="D39" s="43">
        <v>625.05999999999995</v>
      </c>
      <c r="E39" s="70"/>
      <c r="F39" s="151">
        <f t="shared" si="0"/>
        <v>0</v>
      </c>
      <c r="G39" s="62"/>
    </row>
    <row r="40" spans="1:7" ht="27.75" customHeight="1" x14ac:dyDescent="0.2">
      <c r="A40" s="255" t="s">
        <v>93</v>
      </c>
      <c r="B40" s="255"/>
      <c r="C40" s="42">
        <v>30116</v>
      </c>
      <c r="D40" s="43">
        <v>681.69</v>
      </c>
      <c r="E40" s="70"/>
      <c r="F40" s="150">
        <f t="shared" si="0"/>
        <v>0</v>
      </c>
      <c r="G40" s="62"/>
    </row>
    <row r="41" spans="1:7" x14ac:dyDescent="0.2">
      <c r="A41" s="255" t="s">
        <v>95</v>
      </c>
      <c r="B41" s="255"/>
      <c r="C41" s="42">
        <v>30293</v>
      </c>
      <c r="D41" s="43">
        <v>212.52</v>
      </c>
      <c r="E41" s="70"/>
      <c r="F41" s="150">
        <f t="shared" si="0"/>
        <v>0</v>
      </c>
      <c r="G41" s="62"/>
    </row>
    <row r="42" spans="1:7" ht="27" customHeight="1" x14ac:dyDescent="0.2">
      <c r="A42" s="255" t="s">
        <v>97</v>
      </c>
      <c r="B42" s="255"/>
      <c r="C42" s="42">
        <v>30200</v>
      </c>
      <c r="D42" s="43">
        <v>637.57000000000005</v>
      </c>
      <c r="E42" s="70"/>
      <c r="F42" s="150">
        <f t="shared" si="0"/>
        <v>0</v>
      </c>
      <c r="G42" s="62"/>
    </row>
    <row r="43" spans="1:7" x14ac:dyDescent="0.2">
      <c r="A43" s="255" t="s">
        <v>99</v>
      </c>
      <c r="B43" s="255"/>
      <c r="C43" s="42">
        <v>288</v>
      </c>
      <c r="D43" s="43">
        <v>66.260000000000005</v>
      </c>
      <c r="E43" s="70"/>
      <c r="F43" s="150">
        <f t="shared" si="0"/>
        <v>0</v>
      </c>
      <c r="G43" s="62"/>
    </row>
    <row r="44" spans="1:7" x14ac:dyDescent="0.2">
      <c r="A44" s="255" t="s">
        <v>101</v>
      </c>
      <c r="B44" s="255"/>
      <c r="C44" s="42">
        <v>40142</v>
      </c>
      <c r="D44" s="43">
        <v>200.02</v>
      </c>
      <c r="E44" s="70"/>
      <c r="F44" s="150">
        <f t="shared" si="0"/>
        <v>0</v>
      </c>
      <c r="G44" s="62"/>
    </row>
    <row r="45" spans="1:7" x14ac:dyDescent="0.2">
      <c r="A45" s="191" t="s">
        <v>102</v>
      </c>
      <c r="B45" s="191"/>
      <c r="C45" s="42" t="s">
        <v>54</v>
      </c>
      <c r="D45" s="42" t="s">
        <v>54</v>
      </c>
      <c r="E45" s="70"/>
      <c r="F45" s="150">
        <f t="shared" si="0"/>
        <v>0</v>
      </c>
      <c r="G45" s="62"/>
    </row>
    <row r="46" spans="1:7" x14ac:dyDescent="0.2">
      <c r="A46" s="191" t="s">
        <v>141</v>
      </c>
      <c r="B46" s="191"/>
      <c r="C46" s="42">
        <v>30313</v>
      </c>
      <c r="D46" s="44">
        <v>260</v>
      </c>
      <c r="E46" s="70"/>
      <c r="F46" s="150">
        <f t="shared" si="0"/>
        <v>0</v>
      </c>
      <c r="G46" s="62"/>
    </row>
    <row r="47" spans="1:7" x14ac:dyDescent="0.2">
      <c r="A47" s="191" t="s">
        <v>105</v>
      </c>
      <c r="B47" s="191"/>
      <c r="C47" s="42">
        <v>3110</v>
      </c>
      <c r="D47" s="44">
        <v>48.76</v>
      </c>
      <c r="E47" s="70"/>
      <c r="F47" s="150">
        <f t="shared" si="0"/>
        <v>0</v>
      </c>
      <c r="G47" s="62"/>
    </row>
    <row r="48" spans="1:7" x14ac:dyDescent="0.2">
      <c r="A48" s="191" t="s">
        <v>106</v>
      </c>
      <c r="B48" s="191"/>
      <c r="C48" s="42" t="s">
        <v>178</v>
      </c>
      <c r="D48" s="44" t="s">
        <v>178</v>
      </c>
      <c r="E48" s="70"/>
      <c r="F48" s="150">
        <f t="shared" si="0"/>
        <v>0</v>
      </c>
      <c r="G48" s="62"/>
    </row>
    <row r="49" spans="1:7" x14ac:dyDescent="0.2">
      <c r="A49" s="191" t="s">
        <v>108</v>
      </c>
      <c r="B49" s="191"/>
      <c r="C49" s="42" t="s">
        <v>178</v>
      </c>
      <c r="D49" s="44" t="s">
        <v>178</v>
      </c>
      <c r="E49" s="70"/>
      <c r="F49" s="150">
        <f t="shared" si="0"/>
        <v>0</v>
      </c>
      <c r="G49" s="62"/>
    </row>
    <row r="50" spans="1:7" x14ac:dyDescent="0.2">
      <c r="A50" s="191" t="s">
        <v>110</v>
      </c>
      <c r="B50" s="191"/>
      <c r="C50" s="42">
        <v>30796</v>
      </c>
      <c r="D50" s="44">
        <v>468.8</v>
      </c>
      <c r="E50" s="70"/>
      <c r="F50" s="150">
        <f t="shared" si="0"/>
        <v>0</v>
      </c>
      <c r="G50" s="62"/>
    </row>
    <row r="51" spans="1:7" x14ac:dyDescent="0.2">
      <c r="A51" s="191" t="s">
        <v>111</v>
      </c>
      <c r="B51" s="191"/>
      <c r="C51" s="42">
        <v>40081</v>
      </c>
      <c r="D51" s="44">
        <v>306.20999999999998</v>
      </c>
      <c r="E51" s="70"/>
      <c r="F51" s="150">
        <f t="shared" si="0"/>
        <v>0</v>
      </c>
      <c r="G51" s="62"/>
    </row>
    <row r="52" spans="1:7" x14ac:dyDescent="0.2">
      <c r="A52" s="191" t="s">
        <v>112</v>
      </c>
      <c r="B52" s="191"/>
      <c r="C52" s="42">
        <v>40097</v>
      </c>
      <c r="D52" s="44">
        <v>414.25</v>
      </c>
      <c r="E52" s="70"/>
      <c r="F52" s="150">
        <f t="shared" si="0"/>
        <v>0</v>
      </c>
      <c r="G52" s="62"/>
    </row>
    <row r="53" spans="1:7" x14ac:dyDescent="0.2">
      <c r="A53" s="191" t="s">
        <v>114</v>
      </c>
      <c r="B53" s="191"/>
      <c r="C53" s="42">
        <v>30185</v>
      </c>
      <c r="D53" s="44">
        <v>162.51</v>
      </c>
      <c r="E53" s="70"/>
      <c r="F53" s="150">
        <f t="shared" si="0"/>
        <v>0</v>
      </c>
      <c r="G53" s="62"/>
    </row>
    <row r="54" spans="1:7" x14ac:dyDescent="0.2">
      <c r="A54" s="191" t="s">
        <v>116</v>
      </c>
      <c r="B54" s="191"/>
      <c r="C54" s="42" t="s">
        <v>178</v>
      </c>
      <c r="D54" s="44" t="s">
        <v>178</v>
      </c>
      <c r="E54" s="70"/>
      <c r="F54" s="150">
        <f t="shared" si="0"/>
        <v>0</v>
      </c>
      <c r="G54" s="62"/>
    </row>
    <row r="55" spans="1:7" x14ac:dyDescent="0.2">
      <c r="A55" s="191" t="s">
        <v>142</v>
      </c>
      <c r="B55" s="191"/>
      <c r="C55" s="42" t="s">
        <v>178</v>
      </c>
      <c r="D55" s="44" t="s">
        <v>178</v>
      </c>
      <c r="E55" s="70"/>
      <c r="F55" s="150">
        <f t="shared" si="0"/>
        <v>0</v>
      </c>
      <c r="G55" s="62"/>
    </row>
    <row r="56" spans="1:7" x14ac:dyDescent="0.2">
      <c r="A56" s="191" t="s">
        <v>120</v>
      </c>
      <c r="B56" s="191"/>
      <c r="C56" s="42">
        <v>40099</v>
      </c>
      <c r="D56" s="44">
        <v>1250.1199999999999</v>
      </c>
      <c r="E56" s="70"/>
      <c r="F56" s="150">
        <f t="shared" si="0"/>
        <v>0</v>
      </c>
      <c r="G56" s="62"/>
    </row>
    <row r="57" spans="1:7" x14ac:dyDescent="0.2">
      <c r="A57" s="191" t="s">
        <v>121</v>
      </c>
      <c r="B57" s="191"/>
      <c r="C57" s="42">
        <v>30905</v>
      </c>
      <c r="D57" s="44">
        <v>53.75</v>
      </c>
      <c r="E57" s="70"/>
      <c r="F57" s="150">
        <f t="shared" si="0"/>
        <v>0</v>
      </c>
      <c r="G57" s="62"/>
    </row>
    <row r="58" spans="1:7" x14ac:dyDescent="0.2">
      <c r="A58" s="191" t="s">
        <v>122</v>
      </c>
      <c r="B58" s="191"/>
      <c r="C58" s="42" t="s">
        <v>179</v>
      </c>
      <c r="D58" s="44">
        <v>985</v>
      </c>
      <c r="E58" s="70"/>
      <c r="F58" s="150">
        <f t="shared" si="0"/>
        <v>0</v>
      </c>
      <c r="G58" s="62"/>
    </row>
    <row r="59" spans="1:7" x14ac:dyDescent="0.2">
      <c r="A59" s="191" t="s">
        <v>164</v>
      </c>
      <c r="B59" s="191"/>
      <c r="C59" s="50" t="s">
        <v>180</v>
      </c>
      <c r="D59" s="60">
        <v>11657</v>
      </c>
      <c r="E59" s="70"/>
      <c r="F59" s="150">
        <f t="shared" si="0"/>
        <v>0</v>
      </c>
      <c r="G59" s="62"/>
    </row>
    <row r="60" spans="1:7" x14ac:dyDescent="0.2">
      <c r="A60" s="191" t="s">
        <v>181</v>
      </c>
      <c r="B60" s="191"/>
      <c r="C60" s="42" t="s">
        <v>182</v>
      </c>
      <c r="D60" s="44">
        <v>14652</v>
      </c>
      <c r="E60" s="70"/>
      <c r="F60" s="150">
        <f t="shared" si="0"/>
        <v>0</v>
      </c>
      <c r="G60" s="62"/>
    </row>
    <row r="61" spans="1:7" ht="15" customHeight="1" thickBot="1" x14ac:dyDescent="0.25">
      <c r="A61" s="285" t="s">
        <v>144</v>
      </c>
      <c r="B61" s="285"/>
      <c r="C61" s="285"/>
      <c r="D61" s="285"/>
      <c r="E61" s="152" t="s">
        <v>127</v>
      </c>
      <c r="F61" s="153">
        <f>IF(C16=0,0,SUM(F16,F19:F60))</f>
        <v>0</v>
      </c>
    </row>
    <row r="62" spans="1:7" ht="21" customHeight="1" thickBot="1" x14ac:dyDescent="0.35">
      <c r="A62" s="279" t="s">
        <v>128</v>
      </c>
      <c r="B62" s="279"/>
      <c r="C62" s="279"/>
      <c r="D62" s="279"/>
      <c r="E62" s="279"/>
      <c r="F62" s="279"/>
    </row>
    <row r="63" spans="1:7" ht="15" x14ac:dyDescent="0.25">
      <c r="A63" s="284" t="s">
        <v>48</v>
      </c>
      <c r="B63" s="284"/>
      <c r="C63" s="284"/>
      <c r="D63" s="284"/>
      <c r="E63" s="36" t="s">
        <v>49</v>
      </c>
      <c r="F63" s="144" t="s">
        <v>50</v>
      </c>
    </row>
    <row r="64" spans="1:7" ht="18" customHeight="1" x14ac:dyDescent="0.25">
      <c r="A64" s="286"/>
      <c r="B64" s="286"/>
      <c r="C64" s="286"/>
      <c r="D64" s="286"/>
      <c r="E64" s="66"/>
      <c r="F64" s="147"/>
    </row>
    <row r="65" spans="1:6" ht="18" customHeight="1" x14ac:dyDescent="0.25">
      <c r="A65" s="286"/>
      <c r="B65" s="286"/>
      <c r="C65" s="286"/>
      <c r="D65" s="286"/>
      <c r="E65" s="66"/>
      <c r="F65" s="147"/>
    </row>
    <row r="66" spans="1:6" ht="18" customHeight="1" x14ac:dyDescent="0.25">
      <c r="A66" s="286"/>
      <c r="B66" s="286"/>
      <c r="C66" s="286"/>
      <c r="D66" s="286"/>
      <c r="E66" s="66"/>
      <c r="F66" s="147"/>
    </row>
    <row r="67" spans="1:6" ht="18" customHeight="1" x14ac:dyDescent="0.25">
      <c r="A67" s="286"/>
      <c r="B67" s="286"/>
      <c r="C67" s="286"/>
      <c r="D67" s="286"/>
      <c r="E67" s="66"/>
      <c r="F67" s="147"/>
    </row>
    <row r="68" spans="1:6" x14ac:dyDescent="0.2">
      <c r="A68" s="287"/>
      <c r="B68" s="287"/>
      <c r="C68" s="287"/>
      <c r="D68" s="287"/>
      <c r="E68" s="63"/>
      <c r="F68" s="148"/>
    </row>
    <row r="69" spans="1:6" x14ac:dyDescent="0.2">
      <c r="A69" s="288" t="s">
        <v>145</v>
      </c>
      <c r="B69" s="288"/>
      <c r="C69" s="288"/>
      <c r="D69" s="288"/>
      <c r="E69" s="65" t="s">
        <v>127</v>
      </c>
      <c r="F69" s="146">
        <f>IF(SUM(F64:F68)&lt;=(F61*0.25),SUM(F64:F68),"ERROR")</f>
        <v>0</v>
      </c>
    </row>
    <row r="70" spans="1:6" ht="15" customHeight="1" thickBot="1" x14ac:dyDescent="0.25">
      <c r="A70" s="289" t="s">
        <v>146</v>
      </c>
      <c r="B70" s="289"/>
      <c r="C70" s="289"/>
      <c r="D70" s="289"/>
      <c r="E70" s="65" t="s">
        <v>127</v>
      </c>
      <c r="F70" s="146">
        <f>IFERROR(SUM(F61+F69),"ERROR")</f>
        <v>0</v>
      </c>
    </row>
    <row r="71" spans="1:6" ht="21" customHeight="1" thickBot="1" x14ac:dyDescent="0.35">
      <c r="A71" s="279" t="s">
        <v>131</v>
      </c>
      <c r="B71" s="279"/>
      <c r="C71" s="279"/>
      <c r="D71" s="279"/>
      <c r="E71" s="279"/>
      <c r="F71" s="279"/>
    </row>
    <row r="72" spans="1:6" x14ac:dyDescent="0.2">
      <c r="A72" s="290" t="s">
        <v>147</v>
      </c>
      <c r="B72" s="290"/>
      <c r="C72" s="290"/>
      <c r="D72" s="290"/>
      <c r="E72" s="290"/>
      <c r="F72" s="146">
        <f>IFERROR(ROUND(0.005*F70,2),"ERROR")</f>
        <v>0</v>
      </c>
    </row>
    <row r="73" spans="1:6" x14ac:dyDescent="0.2">
      <c r="A73" s="288" t="s">
        <v>148</v>
      </c>
      <c r="B73" s="288"/>
      <c r="C73" s="288"/>
      <c r="D73" s="288"/>
      <c r="E73" s="288"/>
      <c r="F73" s="143">
        <v>30</v>
      </c>
    </row>
    <row r="74" spans="1:6" x14ac:dyDescent="0.2">
      <c r="A74" s="291" t="s">
        <v>134</v>
      </c>
      <c r="B74" s="291"/>
      <c r="C74" s="291"/>
      <c r="D74" s="291"/>
      <c r="E74" s="291"/>
      <c r="F74" s="291"/>
    </row>
    <row r="75" spans="1:6" x14ac:dyDescent="0.2">
      <c r="A75" s="288" t="s">
        <v>149</v>
      </c>
      <c r="B75" s="288"/>
      <c r="C75" s="37"/>
      <c r="D75" s="241" t="s">
        <v>150</v>
      </c>
      <c r="E75" s="241"/>
      <c r="F75" s="143">
        <f>C75*4</f>
        <v>0</v>
      </c>
    </row>
    <row r="76" spans="1:6" x14ac:dyDescent="0.2">
      <c r="A76" s="288" t="s">
        <v>151</v>
      </c>
      <c r="B76" s="288"/>
      <c r="C76" s="288"/>
      <c r="D76" s="288"/>
      <c r="E76" s="65" t="s">
        <v>127</v>
      </c>
      <c r="F76" s="143">
        <f>IF(SUM(F70:F75)&lt;100,0,SUM(F70:F75))</f>
        <v>0</v>
      </c>
    </row>
    <row r="77" spans="1:6" ht="15" customHeight="1" thickBot="1" x14ac:dyDescent="0.25">
      <c r="A77" s="292" t="s">
        <v>152</v>
      </c>
      <c r="B77" s="292"/>
      <c r="C77" s="292"/>
      <c r="D77" s="292"/>
      <c r="E77" s="292"/>
      <c r="F77" s="149">
        <f>F76*C16</f>
        <v>0</v>
      </c>
    </row>
    <row r="78" spans="1:6" ht="15" customHeight="1" thickTop="1" x14ac:dyDescent="0.2"/>
  </sheetData>
  <conditionalFormatting sqref="A19:A32">
    <cfRule type="containsText" dxfId="215" priority="13" operator="containsText" text="&quot;">
      <formula>NOT(ISERROR(SEARCH("""",A19)))</formula>
    </cfRule>
  </conditionalFormatting>
  <conditionalFormatting sqref="A40:A60">
    <cfRule type="containsText" dxfId="214" priority="4" operator="containsText" text="&quot;">
      <formula>NOT(ISERROR(SEARCH("""",A40)))</formula>
    </cfRule>
  </conditionalFormatting>
  <conditionalFormatting sqref="A9:C9">
    <cfRule type="containsText" dxfId="213" priority="22" operator="containsText" text="&quot;">
      <formula>NOT(ISERROR(SEARCH("""",A9)))</formula>
    </cfRule>
  </conditionalFormatting>
  <conditionalFormatting sqref="A3:F3">
    <cfRule type="containsText" dxfId="212" priority="25" operator="containsText" text="&quot;">
      <formula>NOT(ISERROR(SEARCH("""",A3)))</formula>
    </cfRule>
  </conditionalFormatting>
  <conditionalFormatting sqref="B12:B14">
    <cfRule type="containsText" dxfId="211" priority="18" operator="containsText" text="&quot;">
      <formula>NOT(ISERROR(SEARCH("""",B12)))</formula>
    </cfRule>
  </conditionalFormatting>
  <conditionalFormatting sqref="B6:C7 B8">
    <cfRule type="containsText" dxfId="210" priority="24" operator="containsText" text="&quot;">
      <formula>NOT(ISERROR(SEARCH("""",B6)))</formula>
    </cfRule>
  </conditionalFormatting>
  <conditionalFormatting sqref="C19:D60">
    <cfRule type="containsText" dxfId="209" priority="3" operator="containsText" text="&quot;">
      <formula>NOT(ISERROR(SEARCH("""",C19)))</formula>
    </cfRule>
  </conditionalFormatting>
  <conditionalFormatting sqref="D12:D14">
    <cfRule type="containsText" dxfId="208" priority="2" operator="containsText" text="&quot;">
      <formula>NOT(ISERROR(SEARCH("""",D12)))</formula>
    </cfRule>
  </conditionalFormatting>
  <conditionalFormatting sqref="D6:F8">
    <cfRule type="containsText" dxfId="207" priority="21" operator="containsText" text="&quot;">
      <formula>NOT(ISERROR(SEARCH("""",D6)))</formula>
    </cfRule>
  </conditionalFormatting>
  <conditionalFormatting sqref="E9:F9">
    <cfRule type="containsText" dxfId="206" priority="63" operator="containsText" text="&quot;">
      <formula>NOT(ISERROR(SEARCH("""",E9)))</formula>
    </cfRule>
  </conditionalFormatting>
  <conditionalFormatting sqref="F12:F14">
    <cfRule type="containsText" dxfId="205" priority="1" operator="containsText" text="&quot;">
      <formula>NOT(ISERROR(SEARCH("""",F12)))</formula>
    </cfRule>
  </conditionalFormatting>
  <dataValidations disablePrompts="1" count="3">
    <dataValidation allowBlank="1" showInputMessage="1" showErrorMessage="1" error="Only Yes or No may be entered." sqref="E68" xr:uid="{00000000-0002-0000-0700-000000000000}"/>
    <dataValidation allowBlank="1" showInputMessage="1" showErrorMessage="1" error="Only one vehicle configuration may be used on each spreadsheet." sqref="E7:E9 E14" xr:uid="{00000000-0002-0000-0700-000001000000}"/>
    <dataValidation type="list" allowBlank="1" showInputMessage="1" showErrorMessage="1" error="Only Yes or No may be entered." sqref="E19:E60" xr:uid="{00000000-0002-0000-0700-000002000000}">
      <formula1>"Yes, No"</formula1>
    </dataValidation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8"/>
  <sheetViews>
    <sheetView view="pageLayout" zoomScaleNormal="100" workbookViewId="0">
      <selection activeCell="A2" sqref="A2:F2"/>
    </sheetView>
  </sheetViews>
  <sheetFormatPr defaultColWidth="4.140625" defaultRowHeight="15" x14ac:dyDescent="0.25"/>
  <cols>
    <col min="1" max="6" width="19.42578125" style="1" customWidth="1"/>
    <col min="7" max="9" width="9.85546875" style="1" bestFit="1" customWidth="1"/>
    <col min="10" max="10" width="4.140625" style="1" customWidth="1"/>
    <col min="11" max="16384" width="4.140625" style="1"/>
  </cols>
  <sheetData>
    <row r="1" spans="1:9" s="233" customFormat="1" ht="15.95" customHeight="1" thickBot="1" x14ac:dyDescent="0.3">
      <c r="A1" s="233" t="s">
        <v>12</v>
      </c>
      <c r="F1" s="233" t="s">
        <v>13</v>
      </c>
    </row>
    <row r="2" spans="1:9" ht="27.2" customHeight="1" thickTop="1" thickBot="1" x14ac:dyDescent="0.3">
      <c r="A2" s="247" t="s">
        <v>14</v>
      </c>
      <c r="B2" s="247"/>
      <c r="C2" s="247"/>
      <c r="D2" s="247"/>
      <c r="E2" s="247"/>
      <c r="F2" s="247"/>
    </row>
    <row r="3" spans="1:9" ht="27" customHeight="1" thickTop="1" thickBot="1" x14ac:dyDescent="0.45">
      <c r="A3" s="293" t="s">
        <v>190</v>
      </c>
      <c r="B3" s="293"/>
      <c r="C3" s="293"/>
      <c r="D3" s="293"/>
      <c r="E3" s="293"/>
      <c r="F3" s="293"/>
    </row>
    <row r="4" spans="1:9" ht="15.95" customHeight="1" thickBot="1" x14ac:dyDescent="0.3">
      <c r="A4" s="2" t="s">
        <v>16</v>
      </c>
      <c r="B4" s="269">
        <v>4400028978</v>
      </c>
      <c r="C4" s="269"/>
      <c r="D4" s="3" t="s">
        <v>17</v>
      </c>
      <c r="E4" s="270" t="s">
        <v>18</v>
      </c>
      <c r="F4" s="270"/>
    </row>
    <row r="5" spans="1:9" ht="21.95" customHeight="1" thickBot="1" x14ac:dyDescent="0.4">
      <c r="A5" s="271" t="s">
        <v>19</v>
      </c>
      <c r="B5" s="271"/>
      <c r="C5" s="271"/>
      <c r="D5" s="271"/>
      <c r="E5" s="271"/>
      <c r="F5" s="271"/>
    </row>
    <row r="6" spans="1:9" x14ac:dyDescent="0.25">
      <c r="A6" s="52" t="s">
        <v>20</v>
      </c>
      <c r="B6" s="272" t="s">
        <v>167</v>
      </c>
      <c r="C6" s="272"/>
      <c r="D6" s="124" t="s">
        <v>22</v>
      </c>
      <c r="E6" s="272" t="s">
        <v>184</v>
      </c>
      <c r="F6" s="272"/>
    </row>
    <row r="7" spans="1:9" ht="14.85" customHeight="1" x14ac:dyDescent="0.25">
      <c r="A7" s="53" t="s">
        <v>24</v>
      </c>
      <c r="B7" s="272" t="s">
        <v>189</v>
      </c>
      <c r="C7" s="272"/>
      <c r="D7" s="124" t="s">
        <v>26</v>
      </c>
      <c r="E7" s="272" t="s">
        <v>191</v>
      </c>
      <c r="F7" s="272"/>
    </row>
    <row r="8" spans="1:9" ht="14.85" customHeight="1" x14ac:dyDescent="0.25">
      <c r="A8" s="53" t="s">
        <v>28</v>
      </c>
      <c r="B8" s="272" t="s">
        <v>171</v>
      </c>
      <c r="C8" s="272"/>
      <c r="D8" s="124" t="s">
        <v>155</v>
      </c>
      <c r="E8" s="272" t="s">
        <v>172</v>
      </c>
      <c r="F8" s="272"/>
    </row>
    <row r="9" spans="1:9" ht="15.95" customHeight="1" thickBot="1" x14ac:dyDescent="0.3">
      <c r="A9" s="54" t="s">
        <v>32</v>
      </c>
      <c r="B9" s="272" t="s">
        <v>157</v>
      </c>
      <c r="C9" s="272"/>
      <c r="D9" s="125"/>
      <c r="E9" s="273"/>
      <c r="F9" s="273"/>
    </row>
    <row r="10" spans="1:9" ht="21.75" customHeight="1" thickBot="1" x14ac:dyDescent="0.4">
      <c r="A10" s="271" t="s">
        <v>34</v>
      </c>
      <c r="B10" s="271"/>
      <c r="C10" s="271"/>
      <c r="D10" s="271"/>
      <c r="E10" s="271"/>
      <c r="F10" s="271"/>
    </row>
    <row r="11" spans="1:9" x14ac:dyDescent="0.25">
      <c r="A11" s="4" t="s">
        <v>35</v>
      </c>
      <c r="B11" s="5" t="s">
        <v>36</v>
      </c>
      <c r="C11" s="5" t="s">
        <v>35</v>
      </c>
      <c r="D11" s="5" t="s">
        <v>36</v>
      </c>
      <c r="E11" s="5" t="s">
        <v>35</v>
      </c>
      <c r="F11" s="6" t="s">
        <v>36</v>
      </c>
    </row>
    <row r="12" spans="1:9" x14ac:dyDescent="0.25">
      <c r="A12" s="7" t="s">
        <v>37</v>
      </c>
      <c r="B12" s="43">
        <v>117625</v>
      </c>
      <c r="C12" s="8" t="s">
        <v>38</v>
      </c>
      <c r="D12" s="43">
        <v>117325</v>
      </c>
      <c r="E12" s="9" t="s">
        <v>39</v>
      </c>
      <c r="F12" s="43">
        <v>117025</v>
      </c>
      <c r="H12" s="35"/>
      <c r="I12" s="35"/>
    </row>
    <row r="13" spans="1:9" x14ac:dyDescent="0.25">
      <c r="A13" s="7" t="s">
        <v>40</v>
      </c>
      <c r="B13" s="43">
        <v>117625</v>
      </c>
      <c r="C13" s="8" t="s">
        <v>41</v>
      </c>
      <c r="D13" s="43">
        <v>117325</v>
      </c>
      <c r="E13" s="10"/>
      <c r="F13" s="11"/>
      <c r="H13" s="35"/>
    </row>
    <row r="14" spans="1:9" ht="17.100000000000001" customHeight="1" thickBot="1" x14ac:dyDescent="0.3">
      <c r="A14" s="12" t="s">
        <v>42</v>
      </c>
      <c r="B14" s="43">
        <v>117625</v>
      </c>
      <c r="C14" s="8" t="s">
        <v>43</v>
      </c>
      <c r="D14" s="43">
        <v>117325</v>
      </c>
      <c r="E14" s="13"/>
      <c r="F14" s="14"/>
      <c r="H14" s="35"/>
    </row>
    <row r="15" spans="1:9" ht="18.75" customHeight="1" thickBot="1" x14ac:dyDescent="0.4">
      <c r="A15" s="271" t="s">
        <v>44</v>
      </c>
      <c r="B15" s="271"/>
      <c r="C15" s="271"/>
      <c r="D15" s="271"/>
      <c r="E15" s="271"/>
      <c r="F15" s="271"/>
    </row>
    <row r="16" spans="1:9" ht="15" customHeight="1" thickBot="1" x14ac:dyDescent="0.3">
      <c r="A16" s="259" t="s">
        <v>45</v>
      </c>
      <c r="B16" s="259"/>
      <c r="C16" s="15"/>
      <c r="D16" s="274" t="s">
        <v>46</v>
      </c>
      <c r="E16" s="274"/>
      <c r="F16" s="16">
        <f>IF(C16=0,0,IF(C16&gt;50,F12,IF(C16&gt;40,D14,IF(C16&gt;30,D13,IF(C16&gt;20,D12,IF(C16&gt;10,B14,IF(C16&gt;5,B13,B12)))))))</f>
        <v>0</v>
      </c>
    </row>
    <row r="17" spans="1:7" ht="18.75" customHeight="1" thickBot="1" x14ac:dyDescent="0.4">
      <c r="A17" s="271" t="s">
        <v>47</v>
      </c>
      <c r="B17" s="271"/>
      <c r="C17" s="271"/>
      <c r="D17" s="271"/>
      <c r="E17" s="271"/>
      <c r="F17" s="271"/>
    </row>
    <row r="18" spans="1:7" s="156" customFormat="1" ht="14.1" customHeight="1" x14ac:dyDescent="0.2">
      <c r="A18" s="294" t="s">
        <v>48</v>
      </c>
      <c r="B18" s="294"/>
      <c r="C18" s="154" t="s">
        <v>49</v>
      </c>
      <c r="D18" s="154" t="s">
        <v>50</v>
      </c>
      <c r="E18" s="154" t="s">
        <v>51</v>
      </c>
      <c r="F18" s="155" t="s">
        <v>52</v>
      </c>
    </row>
    <row r="19" spans="1:7" s="156" customFormat="1" ht="14.1" customHeight="1" x14ac:dyDescent="0.2">
      <c r="A19" s="255" t="s">
        <v>53</v>
      </c>
      <c r="B19" s="255"/>
      <c r="C19" s="42">
        <v>40071</v>
      </c>
      <c r="D19" s="43">
        <v>1169.58</v>
      </c>
      <c r="E19" s="157"/>
      <c r="F19" s="158">
        <f t="shared" ref="F19:F60" si="0">IF(E19="Yes",$D19,0)</f>
        <v>0</v>
      </c>
      <c r="G19" s="159"/>
    </row>
    <row r="20" spans="1:7" s="156" customFormat="1" ht="14.85" customHeight="1" x14ac:dyDescent="0.2">
      <c r="A20" s="255" t="s">
        <v>55</v>
      </c>
      <c r="B20" s="255"/>
      <c r="C20" s="42">
        <v>40005</v>
      </c>
      <c r="D20" s="43">
        <v>1343.89</v>
      </c>
      <c r="E20" s="157"/>
      <c r="F20" s="158">
        <f t="shared" si="0"/>
        <v>0</v>
      </c>
      <c r="G20" s="159"/>
    </row>
    <row r="21" spans="1:7" s="156" customFormat="1" ht="14.1" customHeight="1" x14ac:dyDescent="0.2">
      <c r="A21" s="255" t="s">
        <v>56</v>
      </c>
      <c r="B21" s="255"/>
      <c r="C21" s="42">
        <v>2330</v>
      </c>
      <c r="D21" s="43">
        <v>306.29000000000002</v>
      </c>
      <c r="E21" s="157"/>
      <c r="F21" s="158">
        <f t="shared" si="0"/>
        <v>0</v>
      </c>
      <c r="G21" s="159"/>
    </row>
    <row r="22" spans="1:7" s="156" customFormat="1" ht="14.1" customHeight="1" x14ac:dyDescent="0.2">
      <c r="A22" s="255" t="s">
        <v>59</v>
      </c>
      <c r="B22" s="255"/>
      <c r="C22" s="42">
        <v>31202</v>
      </c>
      <c r="D22" s="43">
        <v>551</v>
      </c>
      <c r="E22" s="157"/>
      <c r="F22" s="158">
        <f t="shared" si="0"/>
        <v>0</v>
      </c>
      <c r="G22" s="159"/>
    </row>
    <row r="23" spans="1:7" s="156" customFormat="1" ht="14.1" customHeight="1" x14ac:dyDescent="0.2">
      <c r="A23" s="255" t="s">
        <v>61</v>
      </c>
      <c r="B23" s="255"/>
      <c r="C23" s="42">
        <v>30978</v>
      </c>
      <c r="D23" s="43">
        <v>375.04</v>
      </c>
      <c r="E23" s="157"/>
      <c r="F23" s="158">
        <f t="shared" si="0"/>
        <v>0</v>
      </c>
      <c r="G23" s="159"/>
    </row>
    <row r="24" spans="1:7" s="156" customFormat="1" ht="14.25" customHeight="1" x14ac:dyDescent="0.2">
      <c r="A24" s="255" t="s">
        <v>63</v>
      </c>
      <c r="B24" s="255"/>
      <c r="C24" s="42">
        <v>30978</v>
      </c>
      <c r="D24" s="43">
        <v>12.5</v>
      </c>
      <c r="E24" s="157"/>
      <c r="F24" s="158">
        <f t="shared" si="0"/>
        <v>0</v>
      </c>
      <c r="G24" s="159"/>
    </row>
    <row r="25" spans="1:7" s="156" customFormat="1" ht="15" customHeight="1" x14ac:dyDescent="0.2">
      <c r="A25" s="255" t="s">
        <v>158</v>
      </c>
      <c r="B25" s="255"/>
      <c r="C25" s="42">
        <v>30260</v>
      </c>
      <c r="D25" s="43">
        <v>797.58</v>
      </c>
      <c r="E25" s="157"/>
      <c r="F25" s="158">
        <f t="shared" si="0"/>
        <v>0</v>
      </c>
      <c r="G25" s="159"/>
    </row>
    <row r="26" spans="1:7" s="156" customFormat="1" ht="16.5" customHeight="1" x14ac:dyDescent="0.2">
      <c r="A26" s="255" t="s">
        <v>67</v>
      </c>
      <c r="B26" s="255"/>
      <c r="C26" s="42">
        <v>989</v>
      </c>
      <c r="D26" s="43">
        <v>693.82</v>
      </c>
      <c r="E26" s="157"/>
      <c r="F26" s="158">
        <f t="shared" si="0"/>
        <v>0</v>
      </c>
      <c r="G26" s="159"/>
    </row>
    <row r="27" spans="1:7" s="156" customFormat="1" ht="28.7" customHeight="1" x14ac:dyDescent="0.2">
      <c r="A27" s="255" t="s">
        <v>69</v>
      </c>
      <c r="B27" s="255"/>
      <c r="C27" s="42">
        <v>219</v>
      </c>
      <c r="D27" s="43">
        <v>571.33000000000004</v>
      </c>
      <c r="E27" s="157"/>
      <c r="F27" s="158">
        <f t="shared" si="0"/>
        <v>0</v>
      </c>
      <c r="G27" s="159"/>
    </row>
    <row r="28" spans="1:7" s="156" customFormat="1" ht="14.1" customHeight="1" x14ac:dyDescent="0.2">
      <c r="A28" s="255" t="s">
        <v>71</v>
      </c>
      <c r="B28" s="255"/>
      <c r="C28" s="42">
        <v>30244</v>
      </c>
      <c r="D28" s="43">
        <v>273.79000000000002</v>
      </c>
      <c r="E28" s="157"/>
      <c r="F28" s="158">
        <f t="shared" si="0"/>
        <v>0</v>
      </c>
      <c r="G28" s="159"/>
    </row>
    <row r="29" spans="1:7" s="156" customFormat="1" ht="14.1" customHeight="1" x14ac:dyDescent="0.2">
      <c r="A29" s="255" t="s">
        <v>73</v>
      </c>
      <c r="B29" s="255"/>
      <c r="C29" s="42">
        <v>30797</v>
      </c>
      <c r="D29" s="43">
        <v>122.52</v>
      </c>
      <c r="E29" s="157"/>
      <c r="F29" s="158">
        <f t="shared" si="0"/>
        <v>0</v>
      </c>
      <c r="G29" s="159"/>
    </row>
    <row r="30" spans="1:7" s="156" customFormat="1" ht="14.1" customHeight="1" x14ac:dyDescent="0.2">
      <c r="A30" s="255" t="s">
        <v>74</v>
      </c>
      <c r="B30" s="255"/>
      <c r="C30" s="42">
        <v>30060</v>
      </c>
      <c r="D30" s="43">
        <v>968.22</v>
      </c>
      <c r="E30" s="157"/>
      <c r="F30" s="158">
        <f t="shared" si="0"/>
        <v>0</v>
      </c>
      <c r="G30" s="159"/>
    </row>
    <row r="31" spans="1:7" s="156" customFormat="1" ht="14.1" customHeight="1" x14ac:dyDescent="0.2">
      <c r="A31" s="255" t="s">
        <v>76</v>
      </c>
      <c r="B31" s="255"/>
      <c r="C31" s="42">
        <v>40142</v>
      </c>
      <c r="D31" s="43">
        <v>293.77999999999997</v>
      </c>
      <c r="E31" s="157"/>
      <c r="F31" s="158">
        <f t="shared" si="0"/>
        <v>0</v>
      </c>
      <c r="G31" s="159"/>
    </row>
    <row r="32" spans="1:7" s="156" customFormat="1" ht="14.1" customHeight="1" x14ac:dyDescent="0.2">
      <c r="A32" s="255" t="s">
        <v>78</v>
      </c>
      <c r="B32" s="255"/>
      <c r="C32" s="42">
        <v>40350</v>
      </c>
      <c r="D32" s="43">
        <v>568.80999999999995</v>
      </c>
      <c r="E32" s="157"/>
      <c r="F32" s="158">
        <f t="shared" si="0"/>
        <v>0</v>
      </c>
      <c r="G32" s="159"/>
    </row>
    <row r="33" spans="1:7" s="156" customFormat="1" ht="14.1" customHeight="1" x14ac:dyDescent="0.2">
      <c r="A33" s="256" t="s">
        <v>79</v>
      </c>
      <c r="B33" s="256"/>
      <c r="C33" s="42">
        <v>40050</v>
      </c>
      <c r="D33" s="43">
        <v>2487.71</v>
      </c>
      <c r="E33" s="157"/>
      <c r="F33" s="158">
        <f t="shared" si="0"/>
        <v>0</v>
      </c>
      <c r="G33" s="159"/>
    </row>
    <row r="34" spans="1:7" s="156" customFormat="1" ht="14.1" customHeight="1" x14ac:dyDescent="0.2">
      <c r="A34" s="256" t="s">
        <v>81</v>
      </c>
      <c r="B34" s="256"/>
      <c r="C34" s="42">
        <v>30192</v>
      </c>
      <c r="D34" s="43">
        <v>6683.13</v>
      </c>
      <c r="E34" s="157"/>
      <c r="F34" s="158">
        <f t="shared" si="0"/>
        <v>0</v>
      </c>
      <c r="G34" s="159"/>
    </row>
    <row r="35" spans="1:7" s="156" customFormat="1" ht="14.1" customHeight="1" x14ac:dyDescent="0.2">
      <c r="A35" s="256" t="s">
        <v>83</v>
      </c>
      <c r="B35" s="256"/>
      <c r="C35" s="42">
        <v>2841</v>
      </c>
      <c r="D35" s="43">
        <v>4625.45</v>
      </c>
      <c r="E35" s="157"/>
      <c r="F35" s="158">
        <f t="shared" si="0"/>
        <v>0</v>
      </c>
      <c r="G35" s="159"/>
    </row>
    <row r="36" spans="1:7" s="156" customFormat="1" ht="14.1" customHeight="1" x14ac:dyDescent="0.2">
      <c r="A36" s="256" t="s">
        <v>85</v>
      </c>
      <c r="B36" s="256"/>
      <c r="C36" s="42" t="s">
        <v>174</v>
      </c>
      <c r="D36" s="43">
        <v>9250.9</v>
      </c>
      <c r="E36" s="157"/>
      <c r="F36" s="158">
        <f t="shared" si="0"/>
        <v>0</v>
      </c>
      <c r="G36" s="159"/>
    </row>
    <row r="37" spans="1:7" s="156" customFormat="1" ht="14.1" customHeight="1" x14ac:dyDescent="0.2">
      <c r="A37" s="256" t="s">
        <v>160</v>
      </c>
      <c r="B37" s="256"/>
      <c r="C37" s="42" t="s">
        <v>175</v>
      </c>
      <c r="D37" s="43">
        <v>625.05999999999995</v>
      </c>
      <c r="E37" s="157"/>
      <c r="F37" s="158">
        <f t="shared" si="0"/>
        <v>0</v>
      </c>
      <c r="G37" s="159"/>
    </row>
    <row r="38" spans="1:7" s="156" customFormat="1" ht="14.1" customHeight="1" x14ac:dyDescent="0.2">
      <c r="A38" s="256" t="s">
        <v>161</v>
      </c>
      <c r="B38" s="256"/>
      <c r="C38" s="42" t="s">
        <v>176</v>
      </c>
      <c r="D38" s="43">
        <v>625.05999999999995</v>
      </c>
      <c r="E38" s="157"/>
      <c r="F38" s="158">
        <f t="shared" si="0"/>
        <v>0</v>
      </c>
      <c r="G38" s="159"/>
    </row>
    <row r="39" spans="1:7" s="161" customFormat="1" ht="14.1" customHeight="1" x14ac:dyDescent="0.2">
      <c r="A39" s="256" t="s">
        <v>162</v>
      </c>
      <c r="B39" s="256"/>
      <c r="C39" s="42" t="s">
        <v>177</v>
      </c>
      <c r="D39" s="43">
        <v>625.05999999999995</v>
      </c>
      <c r="E39" s="157"/>
      <c r="F39" s="160">
        <f t="shared" si="0"/>
        <v>0</v>
      </c>
      <c r="G39" s="159"/>
    </row>
    <row r="40" spans="1:7" s="156" customFormat="1" ht="27.6" customHeight="1" x14ac:dyDescent="0.2">
      <c r="A40" s="255" t="s">
        <v>93</v>
      </c>
      <c r="B40" s="255"/>
      <c r="C40" s="42">
        <v>30116</v>
      </c>
      <c r="D40" s="43">
        <v>681.69</v>
      </c>
      <c r="E40" s="157"/>
      <c r="F40" s="158">
        <f t="shared" si="0"/>
        <v>0</v>
      </c>
      <c r="G40" s="159"/>
    </row>
    <row r="41" spans="1:7" s="156" customFormat="1" ht="14.1" customHeight="1" x14ac:dyDescent="0.2">
      <c r="A41" s="255" t="s">
        <v>95</v>
      </c>
      <c r="B41" s="255"/>
      <c r="C41" s="42">
        <v>30293</v>
      </c>
      <c r="D41" s="43">
        <v>212.52</v>
      </c>
      <c r="E41" s="157"/>
      <c r="F41" s="158">
        <f t="shared" si="0"/>
        <v>0</v>
      </c>
      <c r="G41" s="159"/>
    </row>
    <row r="42" spans="1:7" s="156" customFormat="1" ht="27" customHeight="1" x14ac:dyDescent="0.2">
      <c r="A42" s="255" t="s">
        <v>97</v>
      </c>
      <c r="B42" s="255"/>
      <c r="C42" s="42">
        <v>30200</v>
      </c>
      <c r="D42" s="43">
        <v>637.57000000000005</v>
      </c>
      <c r="E42" s="157"/>
      <c r="F42" s="158">
        <f t="shared" si="0"/>
        <v>0</v>
      </c>
      <c r="G42" s="159"/>
    </row>
    <row r="43" spans="1:7" s="156" customFormat="1" ht="14.1" customHeight="1" x14ac:dyDescent="0.2">
      <c r="A43" s="255" t="s">
        <v>99</v>
      </c>
      <c r="B43" s="255"/>
      <c r="C43" s="42">
        <v>288</v>
      </c>
      <c r="D43" s="43">
        <v>66.260000000000005</v>
      </c>
      <c r="E43" s="157"/>
      <c r="F43" s="158">
        <f t="shared" si="0"/>
        <v>0</v>
      </c>
      <c r="G43" s="159"/>
    </row>
    <row r="44" spans="1:7" s="156" customFormat="1" ht="14.1" customHeight="1" x14ac:dyDescent="0.2">
      <c r="A44" s="191" t="s">
        <v>101</v>
      </c>
      <c r="B44" s="191"/>
      <c r="C44" s="42">
        <v>40142</v>
      </c>
      <c r="D44" s="43">
        <v>200.02</v>
      </c>
      <c r="E44" s="162"/>
      <c r="F44" s="158">
        <f t="shared" si="0"/>
        <v>0</v>
      </c>
      <c r="G44" s="159"/>
    </row>
    <row r="45" spans="1:7" s="156" customFormat="1" ht="14.1" customHeight="1" x14ac:dyDescent="0.2">
      <c r="A45" s="275" t="s">
        <v>102</v>
      </c>
      <c r="B45" s="275"/>
      <c r="C45" s="58">
        <v>40233</v>
      </c>
      <c r="D45" s="59">
        <v>63.75</v>
      </c>
      <c r="E45" s="162"/>
      <c r="F45" s="158">
        <f t="shared" si="0"/>
        <v>0</v>
      </c>
      <c r="G45" s="159"/>
    </row>
    <row r="46" spans="1:7" s="156" customFormat="1" ht="14.1" customHeight="1" x14ac:dyDescent="0.2">
      <c r="A46" s="191" t="s">
        <v>141</v>
      </c>
      <c r="B46" s="191"/>
      <c r="C46" s="42">
        <v>30313</v>
      </c>
      <c r="D46" s="43">
        <v>260</v>
      </c>
      <c r="E46" s="162"/>
      <c r="F46" s="158">
        <f t="shared" si="0"/>
        <v>0</v>
      </c>
      <c r="G46" s="159"/>
    </row>
    <row r="47" spans="1:7" s="156" customFormat="1" ht="14.1" customHeight="1" x14ac:dyDescent="0.2">
      <c r="A47" s="191" t="s">
        <v>105</v>
      </c>
      <c r="B47" s="191"/>
      <c r="C47" s="42">
        <v>3110</v>
      </c>
      <c r="D47" s="43">
        <v>48.76</v>
      </c>
      <c r="E47" s="162"/>
      <c r="F47" s="158">
        <f t="shared" si="0"/>
        <v>0</v>
      </c>
      <c r="G47" s="159"/>
    </row>
    <row r="48" spans="1:7" s="156" customFormat="1" ht="14.1" customHeight="1" x14ac:dyDescent="0.2">
      <c r="A48" s="191" t="s">
        <v>106</v>
      </c>
      <c r="B48" s="191"/>
      <c r="C48" s="42" t="s">
        <v>178</v>
      </c>
      <c r="D48" s="43" t="s">
        <v>178</v>
      </c>
      <c r="E48" s="162"/>
      <c r="F48" s="158">
        <f t="shared" si="0"/>
        <v>0</v>
      </c>
      <c r="G48" s="159"/>
    </row>
    <row r="49" spans="1:7" s="156" customFormat="1" ht="14.1" customHeight="1" x14ac:dyDescent="0.2">
      <c r="A49" s="191" t="s">
        <v>108</v>
      </c>
      <c r="B49" s="191"/>
      <c r="C49" s="42" t="s">
        <v>178</v>
      </c>
      <c r="D49" s="43" t="s">
        <v>178</v>
      </c>
      <c r="E49" s="162"/>
      <c r="F49" s="158">
        <f t="shared" si="0"/>
        <v>0</v>
      </c>
      <c r="G49" s="159"/>
    </row>
    <row r="50" spans="1:7" s="156" customFormat="1" ht="14.1" customHeight="1" x14ac:dyDescent="0.2">
      <c r="A50" s="191" t="s">
        <v>110</v>
      </c>
      <c r="B50" s="191"/>
      <c r="C50" s="42">
        <v>30796</v>
      </c>
      <c r="D50" s="43">
        <v>468.8</v>
      </c>
      <c r="E50" s="162"/>
      <c r="F50" s="158">
        <f t="shared" si="0"/>
        <v>0</v>
      </c>
      <c r="G50" s="159"/>
    </row>
    <row r="51" spans="1:7" s="156" customFormat="1" ht="14.1" customHeight="1" x14ac:dyDescent="0.2">
      <c r="A51" s="191" t="s">
        <v>111</v>
      </c>
      <c r="B51" s="191"/>
      <c r="C51" s="42">
        <v>40081</v>
      </c>
      <c r="D51" s="43">
        <v>306.20999999999998</v>
      </c>
      <c r="E51" s="162"/>
      <c r="F51" s="158">
        <f t="shared" si="0"/>
        <v>0</v>
      </c>
      <c r="G51" s="159"/>
    </row>
    <row r="52" spans="1:7" s="156" customFormat="1" ht="14.1" customHeight="1" x14ac:dyDescent="0.2">
      <c r="A52" s="191" t="s">
        <v>112</v>
      </c>
      <c r="B52" s="191"/>
      <c r="C52" s="42">
        <v>40097</v>
      </c>
      <c r="D52" s="43">
        <v>414.25</v>
      </c>
      <c r="E52" s="162"/>
      <c r="F52" s="158">
        <f t="shared" si="0"/>
        <v>0</v>
      </c>
      <c r="G52" s="159"/>
    </row>
    <row r="53" spans="1:7" s="156" customFormat="1" ht="14.1" customHeight="1" x14ac:dyDescent="0.2">
      <c r="A53" s="191" t="s">
        <v>114</v>
      </c>
      <c r="B53" s="191"/>
      <c r="C53" s="42">
        <v>30185</v>
      </c>
      <c r="D53" s="43">
        <v>162.51</v>
      </c>
      <c r="E53" s="162"/>
      <c r="F53" s="158">
        <f t="shared" si="0"/>
        <v>0</v>
      </c>
      <c r="G53" s="159"/>
    </row>
    <row r="54" spans="1:7" s="156" customFormat="1" ht="14.1" customHeight="1" x14ac:dyDescent="0.2">
      <c r="A54" s="191" t="s">
        <v>116</v>
      </c>
      <c r="B54" s="191"/>
      <c r="C54" s="42" t="s">
        <v>178</v>
      </c>
      <c r="D54" s="43" t="s">
        <v>178</v>
      </c>
      <c r="E54" s="162"/>
      <c r="F54" s="158">
        <f t="shared" si="0"/>
        <v>0</v>
      </c>
      <c r="G54" s="159"/>
    </row>
    <row r="55" spans="1:7" s="156" customFormat="1" ht="14.1" customHeight="1" x14ac:dyDescent="0.2">
      <c r="A55" s="191" t="s">
        <v>142</v>
      </c>
      <c r="B55" s="191"/>
      <c r="C55" s="42" t="s">
        <v>178</v>
      </c>
      <c r="D55" s="43" t="s">
        <v>178</v>
      </c>
      <c r="E55" s="162"/>
      <c r="F55" s="158">
        <f t="shared" si="0"/>
        <v>0</v>
      </c>
      <c r="G55" s="159"/>
    </row>
    <row r="56" spans="1:7" s="156" customFormat="1" ht="14.1" customHeight="1" x14ac:dyDescent="0.2">
      <c r="A56" s="191" t="s">
        <v>120</v>
      </c>
      <c r="B56" s="191"/>
      <c r="C56" s="42">
        <v>40099</v>
      </c>
      <c r="D56" s="43">
        <v>1250.1199999999999</v>
      </c>
      <c r="E56" s="162"/>
      <c r="F56" s="158">
        <f t="shared" si="0"/>
        <v>0</v>
      </c>
      <c r="G56" s="159"/>
    </row>
    <row r="57" spans="1:7" s="156" customFormat="1" ht="14.1" customHeight="1" x14ac:dyDescent="0.2">
      <c r="A57" s="191" t="s">
        <v>121</v>
      </c>
      <c r="B57" s="191"/>
      <c r="C57" s="42">
        <v>30905</v>
      </c>
      <c r="D57" s="43">
        <v>53.75</v>
      </c>
      <c r="E57" s="162"/>
      <c r="F57" s="158">
        <f t="shared" si="0"/>
        <v>0</v>
      </c>
      <c r="G57" s="159"/>
    </row>
    <row r="58" spans="1:7" s="156" customFormat="1" ht="14.1" customHeight="1" x14ac:dyDescent="0.2">
      <c r="A58" s="191" t="s">
        <v>122</v>
      </c>
      <c r="B58" s="191"/>
      <c r="C58" s="42" t="s">
        <v>179</v>
      </c>
      <c r="D58" s="43">
        <v>985</v>
      </c>
      <c r="E58" s="162"/>
      <c r="F58" s="158">
        <f t="shared" si="0"/>
        <v>0</v>
      </c>
      <c r="G58" s="159"/>
    </row>
    <row r="59" spans="1:7" s="156" customFormat="1" ht="14.1" customHeight="1" x14ac:dyDescent="0.2">
      <c r="A59" s="191" t="s">
        <v>164</v>
      </c>
      <c r="B59" s="191"/>
      <c r="C59" s="42" t="s">
        <v>180</v>
      </c>
      <c r="D59" s="43">
        <v>11657</v>
      </c>
      <c r="E59" s="162"/>
      <c r="F59" s="158">
        <f t="shared" si="0"/>
        <v>0</v>
      </c>
      <c r="G59" s="159"/>
    </row>
    <row r="60" spans="1:7" s="156" customFormat="1" ht="14.1" customHeight="1" x14ac:dyDescent="0.2">
      <c r="A60" s="191" t="s">
        <v>181</v>
      </c>
      <c r="B60" s="191"/>
      <c r="C60" s="42" t="s">
        <v>182</v>
      </c>
      <c r="D60" s="43">
        <v>14652</v>
      </c>
      <c r="E60" s="157"/>
      <c r="F60" s="158">
        <f t="shared" si="0"/>
        <v>0</v>
      </c>
      <c r="G60" s="159"/>
    </row>
    <row r="61" spans="1:7" s="156" customFormat="1" ht="13.5" thickBot="1" x14ac:dyDescent="0.25">
      <c r="A61" s="295" t="s">
        <v>144</v>
      </c>
      <c r="B61" s="295"/>
      <c r="C61" s="295"/>
      <c r="D61" s="295"/>
      <c r="E61" s="163" t="s">
        <v>127</v>
      </c>
      <c r="F61" s="164">
        <f>IF(C16=0,0,SUM(F16,F19:F60))</f>
        <v>0</v>
      </c>
    </row>
    <row r="62" spans="1:7" ht="21.95" customHeight="1" thickBot="1" x14ac:dyDescent="0.4">
      <c r="A62" s="271" t="s">
        <v>128</v>
      </c>
      <c r="B62" s="271"/>
      <c r="C62" s="271"/>
      <c r="D62" s="271"/>
      <c r="E62" s="271"/>
      <c r="F62" s="271"/>
    </row>
    <row r="63" spans="1:7" x14ac:dyDescent="0.25">
      <c r="A63" s="259" t="s">
        <v>48</v>
      </c>
      <c r="B63" s="259"/>
      <c r="C63" s="259"/>
      <c r="D63" s="259"/>
      <c r="E63" s="17" t="s">
        <v>49</v>
      </c>
      <c r="F63" s="18" t="s">
        <v>50</v>
      </c>
    </row>
    <row r="64" spans="1:7" ht="18.95" customHeight="1" x14ac:dyDescent="0.3">
      <c r="A64" s="260"/>
      <c r="B64" s="260"/>
      <c r="C64" s="260"/>
      <c r="D64" s="260"/>
      <c r="E64" s="24"/>
      <c r="F64" s="25"/>
    </row>
    <row r="65" spans="1:6" ht="18.95" customHeight="1" x14ac:dyDescent="0.3">
      <c r="A65" s="260"/>
      <c r="B65" s="260"/>
      <c r="C65" s="260"/>
      <c r="D65" s="260"/>
      <c r="E65" s="24"/>
      <c r="F65" s="25"/>
    </row>
    <row r="66" spans="1:6" ht="18.95" customHeight="1" x14ac:dyDescent="0.3">
      <c r="A66" s="260"/>
      <c r="B66" s="260"/>
      <c r="C66" s="260"/>
      <c r="D66" s="260"/>
      <c r="E66" s="24"/>
      <c r="F66" s="25"/>
    </row>
    <row r="67" spans="1:6" ht="18.95" customHeight="1" x14ac:dyDescent="0.3">
      <c r="A67" s="260"/>
      <c r="B67" s="260"/>
      <c r="C67" s="260"/>
      <c r="D67" s="260"/>
      <c r="E67" s="24"/>
      <c r="F67" s="25"/>
    </row>
    <row r="68" spans="1:6" x14ac:dyDescent="0.25">
      <c r="A68" s="261"/>
      <c r="B68" s="261"/>
      <c r="C68" s="261"/>
      <c r="D68" s="261"/>
      <c r="E68" s="19"/>
      <c r="F68" s="26"/>
    </row>
    <row r="69" spans="1:6" x14ac:dyDescent="0.25">
      <c r="A69" s="262" t="s">
        <v>145</v>
      </c>
      <c r="B69" s="262"/>
      <c r="C69" s="262"/>
      <c r="D69" s="262"/>
      <c r="E69" s="22" t="s">
        <v>127</v>
      </c>
      <c r="F69" s="23">
        <f>IF(SUM(F64:F68)&lt;=(F61*0.25),SUM(F64:F68),"ERROR")</f>
        <v>0</v>
      </c>
    </row>
    <row r="70" spans="1:6" ht="15.95" customHeight="1" thickBot="1" x14ac:dyDescent="0.3">
      <c r="A70" s="262" t="s">
        <v>146</v>
      </c>
      <c r="B70" s="262"/>
      <c r="C70" s="262"/>
      <c r="D70" s="262"/>
      <c r="E70" s="22" t="s">
        <v>127</v>
      </c>
      <c r="F70" s="23">
        <f>IFERROR(SUM(F61+F69),"ERROR")</f>
        <v>0</v>
      </c>
    </row>
    <row r="71" spans="1:6" ht="21.95" customHeight="1" thickBot="1" x14ac:dyDescent="0.4">
      <c r="A71" s="271" t="s">
        <v>131</v>
      </c>
      <c r="B71" s="271"/>
      <c r="C71" s="271"/>
      <c r="D71" s="271"/>
      <c r="E71" s="271"/>
      <c r="F71" s="271"/>
    </row>
    <row r="72" spans="1:6" x14ac:dyDescent="0.25">
      <c r="A72" s="262" t="s">
        <v>147</v>
      </c>
      <c r="B72" s="262"/>
      <c r="C72" s="262"/>
      <c r="D72" s="262"/>
      <c r="E72" s="262"/>
      <c r="F72" s="23">
        <f>IFERROR(ROUND(0.005*F70,2),"ERROR")</f>
        <v>0</v>
      </c>
    </row>
    <row r="73" spans="1:6" x14ac:dyDescent="0.25">
      <c r="A73" s="262" t="s">
        <v>148</v>
      </c>
      <c r="B73" s="262"/>
      <c r="C73" s="262"/>
      <c r="D73" s="262"/>
      <c r="E73" s="262"/>
      <c r="F73" s="16">
        <v>30</v>
      </c>
    </row>
    <row r="74" spans="1:6" x14ac:dyDescent="0.25">
      <c r="A74" s="263" t="s">
        <v>134</v>
      </c>
      <c r="B74" s="263"/>
      <c r="C74" s="263"/>
      <c r="D74" s="263"/>
      <c r="E74" s="263"/>
      <c r="F74" s="263"/>
    </row>
    <row r="75" spans="1:6" x14ac:dyDescent="0.25">
      <c r="A75" s="262" t="s">
        <v>149</v>
      </c>
      <c r="B75" s="262"/>
      <c r="C75" s="27"/>
      <c r="D75" s="264" t="s">
        <v>150</v>
      </c>
      <c r="E75" s="264"/>
      <c r="F75" s="16">
        <f>C75*4</f>
        <v>0</v>
      </c>
    </row>
    <row r="76" spans="1:6" x14ac:dyDescent="0.25">
      <c r="A76" s="262" t="s">
        <v>151</v>
      </c>
      <c r="B76" s="262"/>
      <c r="C76" s="262"/>
      <c r="D76" s="262"/>
      <c r="E76" s="22" t="s">
        <v>127</v>
      </c>
      <c r="F76" s="16">
        <f>IF(SUM(F70:F75)&lt;100,0,SUM(F70:F75))</f>
        <v>0</v>
      </c>
    </row>
    <row r="77" spans="1:6" ht="15.95" customHeight="1" thickBot="1" x14ac:dyDescent="0.3">
      <c r="A77" s="265" t="s">
        <v>152</v>
      </c>
      <c r="B77" s="265"/>
      <c r="C77" s="265"/>
      <c r="D77" s="265"/>
      <c r="E77" s="265"/>
      <c r="F77" s="28">
        <f>F76*C16</f>
        <v>0</v>
      </c>
    </row>
    <row r="78" spans="1:6" ht="15.95" customHeight="1" thickTop="1" x14ac:dyDescent="0.25"/>
  </sheetData>
  <conditionalFormatting sqref="A19:A32">
    <cfRule type="containsText" dxfId="204" priority="12" operator="containsText" text="&quot;">
      <formula>NOT(ISERROR(SEARCH("""",A19)))</formula>
    </cfRule>
  </conditionalFormatting>
  <conditionalFormatting sqref="A40:A60">
    <cfRule type="containsText" dxfId="203" priority="2" operator="containsText" text="&quot;">
      <formula>NOT(ISERROR(SEARCH("""",A40)))</formula>
    </cfRule>
  </conditionalFormatting>
  <conditionalFormatting sqref="A9:C9">
    <cfRule type="containsText" dxfId="202" priority="21" operator="containsText" text="&quot;">
      <formula>NOT(ISERROR(SEARCH("""",A9)))</formula>
    </cfRule>
  </conditionalFormatting>
  <conditionalFormatting sqref="A3:F3">
    <cfRule type="containsText" dxfId="201" priority="27" operator="containsText" text="&quot;">
      <formula>NOT(ISERROR(SEARCH("""",A3)))</formula>
    </cfRule>
  </conditionalFormatting>
  <conditionalFormatting sqref="B12:B14">
    <cfRule type="containsText" dxfId="200" priority="17" operator="containsText" text="&quot;">
      <formula>NOT(ISERROR(SEARCH("""",B12)))</formula>
    </cfRule>
  </conditionalFormatting>
  <conditionalFormatting sqref="B6:F8">
    <cfRule type="containsText" dxfId="199" priority="20" operator="containsText" text="&quot;">
      <formula>NOT(ISERROR(SEARCH("""",B6)))</formula>
    </cfRule>
  </conditionalFormatting>
  <conditionalFormatting sqref="C19:D60">
    <cfRule type="containsText" dxfId="198" priority="1" operator="containsText" text="&quot;">
      <formula>NOT(ISERROR(SEARCH("""",C19)))</formula>
    </cfRule>
  </conditionalFormatting>
  <conditionalFormatting sqref="D12:D14">
    <cfRule type="containsText" dxfId="197" priority="14" operator="containsText" text="&quot;">
      <formula>NOT(ISERROR(SEARCH("""",D12)))</formula>
    </cfRule>
  </conditionalFormatting>
  <conditionalFormatting sqref="E9:F9">
    <cfRule type="containsText" dxfId="196" priority="63" operator="containsText" text="&quot;">
      <formula>NOT(ISERROR(SEARCH("""",E9)))</formula>
    </cfRule>
  </conditionalFormatting>
  <conditionalFormatting sqref="F12">
    <cfRule type="containsText" dxfId="195" priority="13" operator="containsText" text="&quot;">
      <formula>NOT(ISERROR(SEARCH("""",F12)))</formula>
    </cfRule>
  </conditionalFormatting>
  <dataValidations disablePrompts="1" count="3">
    <dataValidation type="list" allowBlank="1" showInputMessage="1" showErrorMessage="1" error="Only Yes or No may be entered." sqref="E19:E60" xr:uid="{00000000-0002-0000-0800-000000000000}">
      <formula1>"Yes, No"</formula1>
    </dataValidation>
    <dataValidation allowBlank="1" showInputMessage="1" showErrorMessage="1" error="Only one vehicle configuration may be used on each spreadsheet." sqref="E7:E9 E14" xr:uid="{00000000-0002-0000-0800-000001000000}"/>
    <dataValidation allowBlank="1" showInputMessage="1" showErrorMessage="1" error="Only Yes or No may be entered." sqref="E68" xr:uid="{00000000-0002-0000-0800-000002000000}"/>
  </dataValidations>
  <pageMargins left="0.7" right="0.7" top="1" bottom="0.75" header="0.3" footer="0.3"/>
  <pageSetup scale="76" fitToHeight="0" orientation="portrait" r:id="rId1"/>
  <headerFooter>
    <oddHeader>&amp;C&amp;"Arial,Bold"&amp;14 Contract 4400028978
Ross Bus Sales
Blue Bird Buses</oddHeader>
    <oddFooter>&amp;C&amp;A&amp;RA/3/1/2024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Instructions </vt:lpstr>
      <vt:lpstr>A 29-30 Passenger Gas</vt:lpstr>
      <vt:lpstr>A 29-30 Passenger LPG</vt:lpstr>
      <vt:lpstr>A 29-30 Passenger Electric</vt:lpstr>
      <vt:lpstr>C 47-48 Passenger Gas</vt:lpstr>
      <vt:lpstr>C 47-48 Passenger Diesel</vt:lpstr>
      <vt:lpstr>C 47-48 Passenger LPG</vt:lpstr>
      <vt:lpstr>53-54 Passenger Gas</vt:lpstr>
      <vt:lpstr>C 53-54 Passenger Diesel</vt:lpstr>
      <vt:lpstr>C 53-54 Passenger LPG</vt:lpstr>
      <vt:lpstr>C 59 Passenger Gas</vt:lpstr>
      <vt:lpstr>C 59 Passenger Diesel</vt:lpstr>
      <vt:lpstr>C 59 Passenger LPG</vt:lpstr>
      <vt:lpstr>C 65 Passenger Gas </vt:lpstr>
      <vt:lpstr>C 65 Passenger Diesel</vt:lpstr>
      <vt:lpstr>C 65 Passenger LPG</vt:lpstr>
      <vt:lpstr>C 71 Passenger Gas </vt:lpstr>
      <vt:lpstr>C 71 Passenger Diesel</vt:lpstr>
      <vt:lpstr>C 71 Passenger LPG</vt:lpstr>
      <vt:lpstr>C 71 Passenger Electric</vt:lpstr>
      <vt:lpstr>C 77 Passenger Gas</vt:lpstr>
      <vt:lpstr>C 77 Passenger Diesel</vt:lpstr>
      <vt:lpstr>C 77 Passenger LPG</vt:lpstr>
      <vt:lpstr>C 77 Passenger Electric</vt:lpstr>
      <vt:lpstr>D 83-84 Passenger Diesel FE</vt:lpstr>
      <vt:lpstr>D 83-84 Passenger Diesel RE</vt:lpstr>
      <vt:lpstr>D 83-84 Passenger Electric RE</vt:lpstr>
      <vt:lpstr>'A 29-30 Passenger Gas'!Print_Area</vt:lpstr>
      <vt:lpstr>'C 59 Passenger LPG'!Print_Area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Gelber</dc:creator>
  <cp:lastModifiedBy>Raymond McKnight (DOA)</cp:lastModifiedBy>
  <cp:lastPrinted>2025-09-11T21:07:09Z</cp:lastPrinted>
  <dcterms:created xsi:type="dcterms:W3CDTF">2002-10-02T21:57:55Z</dcterms:created>
  <dcterms:modified xsi:type="dcterms:W3CDTF">2026-04-08T14:52:35Z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182800</vt:r8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ntentTypeId">
    <vt:lpwstr>0x0101001890375201E3F8418434AE71ACD52813</vt:lpwstr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