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582662E0-6872-4111-BE23-D0543E2A9E20}" xr6:coauthVersionLast="47" xr6:coauthVersionMax="47" xr10:uidLastSave="{00000000-0000-0000-0000-000000000000}"/>
  <bookViews>
    <workbookView xWindow="-28920" yWindow="-120" windowWidth="29040" windowHeight="15720" xr2:uid="{00000000-000D-0000-FFFF-FFFF00000000}"/>
  </bookViews>
  <sheets>
    <sheet name="Line 85 - F-3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E33" i="1"/>
  <c r="E34" i="1"/>
  <c r="E31" i="1"/>
  <c r="E11" i="1" l="1"/>
  <c r="E24" i="1"/>
  <c r="E25" i="1"/>
  <c r="E26" i="1"/>
  <c r="E27" i="1"/>
  <c r="E28" i="1"/>
  <c r="E29" i="1"/>
  <c r="E30" i="1"/>
  <c r="E46" i="1" l="1"/>
  <c r="E37" i="1" l="1"/>
  <c r="E38" i="1"/>
  <c r="E39" i="1"/>
  <c r="E40" i="1"/>
  <c r="E41" i="1"/>
  <c r="E42" i="1"/>
  <c r="E43" i="1"/>
  <c r="E44" i="1"/>
  <c r="E45" i="1"/>
  <c r="E47" i="1"/>
  <c r="E35" i="1"/>
  <c r="E23" i="1"/>
  <c r="E12" i="1" l="1"/>
  <c r="E16" i="1" l="1"/>
  <c r="E14" i="1" l="1"/>
  <c r="E13" i="1" l="1"/>
  <c r="E15" i="1" l="1"/>
  <c r="D54" i="1" l="1"/>
  <c r="E10" i="1" l="1"/>
  <c r="E7" i="1" l="1"/>
  <c r="E48" i="1" s="1"/>
  <c r="E50" i="1" l="1"/>
  <c r="E53" i="1" s="1"/>
  <c r="E54" i="1" s="1"/>
</calcChain>
</file>

<file path=xl/sharedStrings.xml><?xml version="1.0" encoding="utf-8"?>
<sst xmlns="http://schemas.openxmlformats.org/spreadsheetml/2006/main" count="122" uniqueCount="104">
  <si>
    <t>This spreadsheet is not a purchase order</t>
  </si>
  <si>
    <t>Order Sheet Instructions</t>
  </si>
  <si>
    <t>Contract Line</t>
  </si>
  <si>
    <t>Delivery ARO</t>
  </si>
  <si>
    <t>180-365 Days</t>
  </si>
  <si>
    <t>State Contract Number</t>
  </si>
  <si>
    <t>Vendor</t>
  </si>
  <si>
    <t>Courtesy Ford</t>
  </si>
  <si>
    <t>Base Vehicle</t>
  </si>
  <si>
    <t>Vehicle Description</t>
  </si>
  <si>
    <t>Order Code</t>
  </si>
  <si>
    <t>Unit Price</t>
  </si>
  <si>
    <t>Quantity</t>
  </si>
  <si>
    <t>Extended Price</t>
  </si>
  <si>
    <t>RWD/DRW w/ 6.7L Diesel Engine 60"CA</t>
  </si>
  <si>
    <t>F3G-640A</t>
  </si>
  <si>
    <t>Optional Configuration</t>
  </si>
  <si>
    <t>Description</t>
  </si>
  <si>
    <t>RWD 7.3L Gas DRW 60"CA</t>
  </si>
  <si>
    <t>RWD/DRW 7.3L GAS 84"CA</t>
  </si>
  <si>
    <t>RWD/DRW 6.7L Diesel 84"CA</t>
  </si>
  <si>
    <t>4WD/DRW 6.7L Diesel 60"CA</t>
  </si>
  <si>
    <t>F3H-640A</t>
  </si>
  <si>
    <t>4WD 7.3L Gas 60"CA</t>
  </si>
  <si>
    <t>4WD/DRW 6.7L Diesel 84"CA</t>
  </si>
  <si>
    <t>4WD 7.3L Gas 84"CA</t>
  </si>
  <si>
    <t>Warranty Term:  3 yr/36,000 miles bumper-to-bumper and 5yr/60,000 miles powertrain</t>
  </si>
  <si>
    <t>Available Exterior Colors</t>
  </si>
  <si>
    <t>(UM) Agate Black</t>
  </si>
  <si>
    <t>(Z1) Oxford White</t>
  </si>
  <si>
    <t>(PQ) Race Red</t>
  </si>
  <si>
    <t>Optional Equipment</t>
  </si>
  <si>
    <t>Option Description</t>
  </si>
  <si>
    <t>Option Code</t>
  </si>
  <si>
    <t>Option Unit Price</t>
  </si>
  <si>
    <t>Add Option</t>
  </si>
  <si>
    <t>Cloth 40/20/40</t>
  </si>
  <si>
    <t>Cloth Bucket Seats (no console)</t>
  </si>
  <si>
    <t>Running Boards</t>
  </si>
  <si>
    <t>18B</t>
  </si>
  <si>
    <t>HD Front Suspension</t>
  </si>
  <si>
    <t>67X</t>
  </si>
  <si>
    <t>Spare Tire &amp; Jack</t>
  </si>
  <si>
    <t>Rear Camera Prep</t>
  </si>
  <si>
    <t>Skid Plates</t>
  </si>
  <si>
    <t>41P</t>
  </si>
  <si>
    <t>Ambulance Prep</t>
  </si>
  <si>
    <t>47A</t>
  </si>
  <si>
    <t>Daytime Running Lamps</t>
  </si>
  <si>
    <t>STD</t>
  </si>
  <si>
    <t>NC</t>
  </si>
  <si>
    <t>Cruise</t>
  </si>
  <si>
    <t>Power Accessory Group (Includes Windows and Door Locks)</t>
  </si>
  <si>
    <t>90L</t>
  </si>
  <si>
    <t>Tow Hooks</t>
  </si>
  <si>
    <t>Trailer Brake Control</t>
  </si>
  <si>
    <t>XHC</t>
  </si>
  <si>
    <t>Bodies</t>
  </si>
  <si>
    <t>Service Body: DRW 60" CA</t>
  </si>
  <si>
    <t>6108D54</t>
  </si>
  <si>
    <t>Service Body: DRW 60" CA w/ Flip Tops</t>
  </si>
  <si>
    <t>6108D54F</t>
  </si>
  <si>
    <t>Service Body: DRW 84" CA</t>
  </si>
  <si>
    <t>6132D54</t>
  </si>
  <si>
    <t>Service Body: DRW 84" CA w. Flip Tops</t>
  </si>
  <si>
    <t>6132D54F</t>
  </si>
  <si>
    <t>Gooseneck Body: DRW 60" CA</t>
  </si>
  <si>
    <t>CM DT-9</t>
  </si>
  <si>
    <t>Flat Bed: DRW 60" CA</t>
  </si>
  <si>
    <t>CM PL-9</t>
  </si>
  <si>
    <t>Gooseneck Body: DRW 84" CA</t>
  </si>
  <si>
    <t>CM DT-11</t>
  </si>
  <si>
    <t>Flat Bed: DRW 84" CA</t>
  </si>
  <si>
    <t>CM PL-12</t>
  </si>
  <si>
    <t>Dump Body: DRW 60" CA / Knapheide</t>
  </si>
  <si>
    <t>RUGBY 9'</t>
  </si>
  <si>
    <t>Dump Body: DRW 84" CA / Knapheide</t>
  </si>
  <si>
    <t>RUGBY 11'</t>
  </si>
  <si>
    <t>2" Rear Receiver Hitch w/ 7-way Plug for Service, Dump, and Platform Body</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</si>
  <si>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</si>
  <si>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</si>
  <si>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</si>
  <si>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</si>
  <si>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</si>
  <si>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</si>
  <si>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</si>
  <si>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</si>
  <si>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</si>
  <si>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Delivery Point of Contact Name:</t>
  </si>
  <si>
    <t>LPAA Approval No</t>
  </si>
  <si>
    <t>Phone:</t>
  </si>
  <si>
    <t>Agency Name</t>
  </si>
  <si>
    <t>Email:</t>
  </si>
  <si>
    <t>Shopping Cart</t>
  </si>
  <si>
    <t>Vendor Information</t>
  </si>
  <si>
    <t>Courtesy Dodge</t>
  </si>
  <si>
    <t>Mike Solomon</t>
  </si>
  <si>
    <t xml:space="preserve">Vendor No. </t>
  </si>
  <si>
    <t>337-909-2111</t>
  </si>
  <si>
    <t>msolomon@courtesyautomotive.com</t>
  </si>
  <si>
    <t>Ford F-350 Reg. Cab
CHASSIS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</si>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</sst>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b/>
      <sz val="16"/>
      <name val="Calibri"/>
      <family val="2"/>
      <scheme val="minor"/>
    </font>
    <font>
      <b/>
      <sz val="11"/>
      <name val="Calibri"/>
      <family val="2"/>
      <scheme val="minor"/>
    </font>
    <font>
      <b/>
      <sz val="14"/>
      <name val="Calibri"/>
      <family val="2"/>
      <scheme val="minor"/>
    </font>
    <font>
      <b/>
      <sz val="12"/>
      <name val="Calibri"/>
      <family val="2"/>
      <scheme val="minor"/>
    </font>
    <font>
      <sz val="12"/>
      <name val="Calibri"/>
      <family val="2"/>
      <scheme val="minor"/>
    </font>
    <font>
      <sz val="12"/>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double">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88">
    <xf numFmtId="0" fontId="0" fillId="0" borderId="0" xfId="0"/>
    <xf numFmtId="0" fontId="4"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4" fillId="0" borderId="15" xfId="0" applyFont="1" applyBorder="1" applyAlignment="1" applyProtection="1">
      <alignment wrapText="1"/>
      <protection hidden="1"/>
    </xf>
    <xf numFmtId="0" fontId="4" fillId="0" borderId="16" xfId="0" applyFont="1" applyBorder="1" applyProtection="1">
      <protection hidden="1"/>
    </xf>
    <xf numFmtId="44" fontId="4" fillId="0" borderId="16" xfId="1" applyFont="1" applyBorder="1" applyProtection="1">
      <protection hidden="1"/>
    </xf>
    <xf numFmtId="0" fontId="4" fillId="2" borderId="16" xfId="0" applyFont="1" applyFill="1" applyBorder="1" applyProtection="1">
      <protection locked="0"/>
    </xf>
    <xf numFmtId="44" fontId="4" fillId="0" borderId="17" xfId="0" applyNumberFormat="1" applyFont="1" applyBorder="1" applyProtection="1">
      <protection hidden="1"/>
    </xf>
    <xf numFmtId="0" fontId="6" fillId="0" borderId="15" xfId="0" applyFont="1" applyBorder="1" applyAlignment="1" applyProtection="1">
      <alignment wrapText="1"/>
      <protection hidden="1"/>
    </xf>
    <xf numFmtId="0" fontId="4" fillId="5" borderId="15" xfId="0" applyFont="1" applyFill="1" applyBorder="1" applyAlignment="1" applyProtection="1">
      <alignment wrapText="1"/>
      <protection hidden="1"/>
    </xf>
    <xf numFmtId="0" fontId="4" fillId="5" borderId="16" xfId="0" applyFont="1" applyFill="1" applyBorder="1" applyAlignment="1" applyProtection="1">
      <alignment wrapText="1"/>
      <protection hidden="1"/>
    </xf>
    <xf numFmtId="44" fontId="4" fillId="5" borderId="16" xfId="1" applyFont="1" applyFill="1" applyBorder="1" applyProtection="1">
      <protection hidden="1"/>
    </xf>
    <xf numFmtId="0" fontId="4" fillId="0" borderId="16" xfId="0" applyFont="1" applyBorder="1" applyAlignment="1" applyProtection="1">
      <alignment wrapText="1"/>
      <protection hidden="1"/>
    </xf>
    <xf numFmtId="0" fontId="4" fillId="0" borderId="15" xfId="0" applyFont="1" applyBorder="1" applyAlignment="1" applyProtection="1">
      <alignment horizontal="center" wrapText="1"/>
      <protection hidden="1"/>
    </xf>
    <xf numFmtId="0" fontId="4" fillId="2" borderId="22" xfId="0" applyFont="1" applyFill="1" applyBorder="1" applyAlignment="1" applyProtection="1">
      <alignment horizontal="center" wrapText="1"/>
      <protection locked="0"/>
    </xf>
    <xf numFmtId="0" fontId="4" fillId="0" borderId="16" xfId="0" applyFont="1" applyBorder="1" applyAlignment="1" applyProtection="1">
      <alignment horizontal="center"/>
      <protection hidden="1"/>
    </xf>
    <xf numFmtId="44" fontId="4" fillId="0" borderId="16" xfId="1" applyFont="1" applyBorder="1" applyAlignment="1" applyProtection="1">
      <protection hidden="1"/>
    </xf>
    <xf numFmtId="0" fontId="4" fillId="5" borderId="16" xfId="0" applyFont="1" applyFill="1" applyBorder="1" applyAlignment="1" applyProtection="1">
      <alignment horizontal="center"/>
      <protection hidden="1"/>
    </xf>
    <xf numFmtId="44" fontId="4" fillId="5" borderId="16" xfId="1" applyFont="1" applyFill="1" applyBorder="1" applyAlignment="1" applyProtection="1">
      <protection hidden="1"/>
    </xf>
    <xf numFmtId="44" fontId="4" fillId="0" borderId="17" xfId="0" applyNumberFormat="1" applyFont="1" applyBorder="1" applyAlignment="1" applyProtection="1">
      <alignment horizontal="center"/>
      <protection hidden="1"/>
    </xf>
    <xf numFmtId="0" fontId="4" fillId="0" borderId="16" xfId="0" applyFont="1" applyBorder="1" applyAlignment="1">
      <alignment horizontal="right"/>
    </xf>
    <xf numFmtId="0" fontId="4" fillId="0" borderId="16" xfId="0" applyFont="1" applyBorder="1"/>
    <xf numFmtId="0" fontId="6" fillId="0" borderId="21" xfId="0" applyFont="1" applyBorder="1" applyAlignment="1">
      <alignment horizontal="right" vertical="top" wrapText="1"/>
    </xf>
    <xf numFmtId="0" fontId="4" fillId="0" borderId="16" xfId="0" applyFont="1" applyBorder="1" applyAlignment="1">
      <alignment vertical="center"/>
    </xf>
    <xf numFmtId="0" fontId="6" fillId="0" borderId="16" xfId="0" applyFont="1" applyBorder="1" applyAlignment="1">
      <alignment horizontal="center" vertical="center"/>
    </xf>
    <xf numFmtId="0" fontId="4" fillId="2" borderId="16" xfId="0" applyFont="1" applyFill="1" applyBorder="1" applyAlignment="1" applyProtection="1">
      <alignment horizontal="left"/>
      <protection locked="0"/>
    </xf>
    <xf numFmtId="0" fontId="4" fillId="2" borderId="16" xfId="0" applyFont="1" applyFill="1" applyBorder="1" applyAlignment="1" applyProtection="1">
      <alignment horizontal="left" wrapText="1"/>
      <protection locked="0"/>
    </xf>
    <xf numFmtId="44" fontId="4" fillId="0" borderId="16" xfId="1" applyFont="1" applyFill="1" applyBorder="1" applyAlignment="1" applyProtection="1">
      <alignment horizontal="right"/>
      <protection hidden="1"/>
    </xf>
    <xf numFmtId="44" fontId="4" fillId="5" borderId="16" xfId="1" applyFont="1" applyFill="1" applyBorder="1" applyAlignment="1" applyProtection="1">
      <alignment horizontal="right"/>
      <protection hidden="1"/>
    </xf>
    <xf numFmtId="0" fontId="4" fillId="0" borderId="16" xfId="0" applyFont="1" applyBorder="1" applyAlignment="1" applyProtection="1">
      <alignment horizontal="right"/>
      <protection hidden="1"/>
    </xf>
    <xf numFmtId="0" fontId="4" fillId="0" borderId="16" xfId="0" applyFont="1" applyBorder="1" applyAlignment="1" applyProtection="1">
      <alignment horizontal="center" wrapText="1"/>
      <protection hidden="1"/>
    </xf>
    <xf numFmtId="0" fontId="4" fillId="0" borderId="15" xfId="0" applyFont="1" applyBorder="1" applyAlignment="1" applyProtection="1">
      <alignment horizontal="right" wrapText="1"/>
      <protection hidden="1"/>
    </xf>
    <xf numFmtId="44" fontId="4" fillId="0" borderId="16" xfId="1" applyFont="1" applyBorder="1" applyAlignment="1" applyProtection="1">
      <alignment horizontal="right"/>
      <protection hidden="1"/>
    </xf>
    <xf numFmtId="0" fontId="4" fillId="0" borderId="15" xfId="0" applyFont="1" applyBorder="1" applyAlignment="1" applyProtection="1">
      <alignment horizontal="left" wrapText="1"/>
      <protection hidden="1"/>
    </xf>
    <xf numFmtId="0" fontId="4" fillId="2" borderId="16" xfId="0" applyFont="1" applyFill="1" applyBorder="1" applyAlignment="1" applyProtection="1">
      <alignment horizontal="center" wrapText="1"/>
      <protection locked="0"/>
    </xf>
    <xf numFmtId="0" fontId="8" fillId="0" borderId="10" xfId="0" applyFont="1" applyBorder="1" applyAlignment="1" applyProtection="1">
      <alignment horizontal="center"/>
      <protection hidden="1"/>
    </xf>
    <xf numFmtId="0" fontId="8" fillId="0" borderId="8" xfId="0" applyFont="1" applyBorder="1" applyAlignment="1" applyProtection="1">
      <alignment horizontal="center"/>
      <protection hidden="1"/>
    </xf>
    <xf numFmtId="0" fontId="9" fillId="0" borderId="0" xfId="0" applyFont="1"/>
    <xf numFmtId="0" fontId="10" fillId="0" borderId="0" xfId="0" applyFont="1"/>
    <xf numFmtId="0" fontId="8" fillId="0" borderId="9" xfId="0" applyFont="1" applyBorder="1" applyAlignment="1" applyProtection="1">
      <alignment horizontal="center"/>
      <protection hidden="1"/>
    </xf>
    <xf numFmtId="44" fontId="4" fillId="0" borderId="0" xfId="0" applyNumberFormat="1" applyFont="1"/>
    <xf numFmtId="0" fontId="7" fillId="0" borderId="7" xfId="0" applyFont="1" applyBorder="1" applyAlignment="1" applyProtection="1">
      <alignment horizontal="center" wrapText="1"/>
      <protection hidden="1"/>
    </xf>
    <xf numFmtId="0" fontId="1" fillId="4" borderId="25" xfId="0" applyFont="1" applyFill="1" applyBorder="1" applyAlignment="1" applyProtection="1">
      <alignment horizontal="center"/>
      <protection hidden="1"/>
    </xf>
    <xf numFmtId="0" fontId="4" fillId="5" borderId="25" xfId="0" applyFont="1" applyFill="1" applyBorder="1" applyAlignment="1" applyProtection="1">
      <alignment horizontal="left" vertical="center" wrapText="1"/>
      <protection hidden="1"/>
    </xf>
    <xf numFmtId="14" fontId="0" fillId="0" borderId="0" xfId="0" applyNumberFormat="1"/>
    <xf numFmtId="0" fontId="3" fillId="3" borderId="1" xfId="0" applyFont="1" applyFill="1" applyBorder="1" applyAlignment="1" applyProtection="1">
      <alignment horizontal="centerContinuous"/>
      <protection hidden="1"/>
    </xf>
    <xf numFmtId="0" fontId="0" fillId="3" borderId="2" xfId="0" applyFill="1" applyBorder="1" applyAlignment="1" applyProtection="1">
      <alignment horizontal="centerContinuous"/>
      <protection hidden="1"/>
    </xf>
    <xf numFmtId="0" fontId="0" fillId="3" borderId="3" xfId="0" applyFill="1" applyBorder="1" applyAlignment="1" applyProtection="1">
      <alignment horizontal="centerContinuous"/>
      <protection hidden="1"/>
    </xf>
    <xf numFmtId="0" fontId="8" fillId="0" borderId="11" xfId="0" applyFont="1" applyBorder="1" applyAlignment="1" applyProtection="1">
      <alignment horizontal="centerContinuous"/>
      <protection hidden="1"/>
    </xf>
    <xf numFmtId="0" fontId="8" fillId="0" borderId="8" xfId="0"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44" fontId="0" fillId="0" borderId="4" xfId="0" applyNumberFormat="1" applyBorder="1" applyAlignment="1" applyProtection="1">
      <alignment horizontal="centerContinuous"/>
      <protection hidden="1"/>
    </xf>
    <xf numFmtId="44" fontId="0" fillId="0" borderId="5" xfId="0" applyNumberFormat="1" applyBorder="1" applyAlignment="1" applyProtection="1">
      <alignment horizontal="centerContinuous"/>
      <protection hidden="1"/>
    </xf>
    <xf numFmtId="44" fontId="0" fillId="0" borderId="6" xfId="0" applyNumberFormat="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23" xfId="0" applyFont="1" applyFill="1" applyBorder="1" applyAlignment="1" applyProtection="1">
      <alignment horizontal="centerContinuous" wrapText="1"/>
      <protection hidden="1"/>
    </xf>
    <xf numFmtId="0" fontId="7" fillId="4" borderId="24"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14"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4" fillId="0" borderId="15" xfId="0" applyFont="1" applyBorder="1" applyAlignment="1" applyProtection="1">
      <alignment horizontal="centerContinuous"/>
      <protection hidden="1"/>
    </xf>
    <xf numFmtId="0" fontId="4"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18" xfId="0" applyFont="1" applyFill="1" applyBorder="1" applyAlignment="1" applyProtection="1">
      <alignment horizontal="centerContinuous"/>
      <protection hidden="1"/>
    </xf>
    <xf numFmtId="164" fontId="4" fillId="0" borderId="16" xfId="0" applyNumberFormat="1" applyFont="1" applyBorder="1" applyAlignment="1">
      <alignment horizontal="centerContinuous"/>
    </xf>
    <xf numFmtId="164" fontId="4" fillId="0" borderId="18" xfId="0" applyNumberFormat="1" applyFont="1" applyBorder="1" applyAlignment="1">
      <alignment horizontal="centerContinuous"/>
    </xf>
    <xf numFmtId="0" fontId="4" fillId="0" borderId="19" xfId="0" applyFont="1" applyBorder="1" applyAlignment="1">
      <alignment horizontal="centerContinuous"/>
    </xf>
    <xf numFmtId="0" fontId="4" fillId="0" borderId="5" xfId="0" applyFont="1" applyBorder="1" applyAlignment="1">
      <alignment horizontal="centerContinuous"/>
    </xf>
    <xf numFmtId="0" fontId="4" fillId="0" borderId="20" xfId="0" applyFont="1" applyBorder="1" applyAlignment="1">
      <alignment horizontal="centerContinuous"/>
    </xf>
    <xf numFmtId="0" fontId="4" fillId="0" borderId="5" xfId="0" applyFont="1" applyBorder="1" applyAlignment="1" applyProtection="1">
      <alignment horizontal="centerContinuous" wrapText="1"/>
      <protection hidden="1"/>
    </xf>
    <xf numFmtId="0" fontId="4" fillId="0" borderId="20" xfId="0" applyFont="1" applyBorder="1" applyAlignment="1" applyProtection="1">
      <alignment horizontal="centerContinuous" wrapText="1"/>
      <protection hidden="1"/>
    </xf>
    <xf numFmtId="0" fontId="4" fillId="0" borderId="16" xfId="0" applyFont="1" applyBorder="1" applyAlignment="1">
      <alignment horizontal="left" vertical="center"/>
    </xf>
    <xf numFmtId="0" fontId="4" fillId="2" borderId="16" xfId="0" applyFont="1" applyFill="1" applyBorder="1" applyAlignment="1" applyProtection="1">
      <alignment horizontal="center" wrapText="1"/>
      <protection locked="0"/>
    </xf>
    <xf numFmtId="0" fontId="4" fillId="2" borderId="19" xfId="0" applyFont="1" applyFill="1" applyBorder="1" applyAlignment="1" applyProtection="1">
      <alignment horizontal="center" wrapText="1"/>
      <protection locked="0"/>
    </xf>
    <xf numFmtId="0" fontId="4" fillId="2" borderId="20" xfId="0" applyFont="1" applyFill="1" applyBorder="1" applyAlignment="1" applyProtection="1">
      <alignment horizontal="center" wrapText="1"/>
      <protection locked="0"/>
    </xf>
    <xf numFmtId="0" fontId="4" fillId="0" borderId="16" xfId="0" applyFont="1"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4"/>
  <sheetViews>
    <sheetView tabSelected="1" view="pageLayout" zoomScaleNormal="100" workbookViewId="0">
      <selection activeCell="D8" sqref="D8"/>
    </sheetView>
  </sheetViews>
  <sheetFormatPr defaultRowHeight="15" x14ac:dyDescent="0.25"/>
  <cols>
    <col min="1" max="1" width="35" customWidth="1"/>
    <col min="2" max="2" width="14.42578125" customWidth="1"/>
    <col min="3" max="3" width="15.7109375" bestFit="1" customWidth="1"/>
    <col min="4" max="4" width="17.42578125" bestFit="1" customWidth="1"/>
    <col min="5" max="5" width="16.5703125" customWidth="1"/>
    <col min="6" max="6" width="12.5703125" bestFit="1" customWidth="1"/>
  </cols>
  <sheetData>
    <row r="1" spans="1:6" ht="15.75" thickBot="1" x14ac:dyDescent="0.3">
      <c r="A1" t="s">
        <v>102</v>
      </c>
      <c r="E1" s="46">
        <v>45839</v>
      </c>
    </row>
    <row r="2" spans="1:6" ht="21" customHeight="1" thickTop="1" thickBot="1" x14ac:dyDescent="0.35">
      <c r="A2" s="47" t="s">
        <v>0</v>
      </c>
      <c r="B2" s="48"/>
      <c r="C2" s="48"/>
      <c r="D2" s="48"/>
      <c r="E2" s="49"/>
    </row>
    <row r="3" spans="1:6" s="40" customFormat="1" ht="43.5" customHeight="1" thickBot="1" x14ac:dyDescent="0.35">
      <c r="A3" s="43" t="s">
        <v>100</v>
      </c>
      <c r="B3" s="37" t="s">
        <v>2</v>
      </c>
      <c r="C3" s="37">
        <v>85</v>
      </c>
      <c r="D3" s="37" t="s">
        <v>3</v>
      </c>
      <c r="E3" s="38" t="s">
        <v>4</v>
      </c>
      <c r="F3" s="39"/>
    </row>
    <row r="4" spans="1:6" s="40" customFormat="1" ht="18.399999999999999" customHeight="1" thickBot="1" x14ac:dyDescent="0.3">
      <c r="A4" s="41" t="s">
        <v>5</v>
      </c>
      <c r="B4" s="37">
        <v>4400023793</v>
      </c>
      <c r="C4" s="37" t="s">
        <v>6</v>
      </c>
      <c r="D4" s="50" t="s">
        <v>7</v>
      </c>
      <c r="E4" s="51"/>
      <c r="F4" s="39"/>
    </row>
    <row r="5" spans="1:6" ht="21" x14ac:dyDescent="0.35">
      <c r="A5" s="52" t="s">
        <v>8</v>
      </c>
      <c r="B5" s="53"/>
      <c r="C5" s="53"/>
      <c r="D5" s="53"/>
      <c r="E5" s="54"/>
      <c r="F5" s="1"/>
    </row>
    <row r="6" spans="1:6" x14ac:dyDescent="0.25">
      <c r="A6" s="2" t="s">
        <v>9</v>
      </c>
      <c r="B6" s="3" t="s">
        <v>10</v>
      </c>
      <c r="C6" s="3" t="s">
        <v>11</v>
      </c>
      <c r="D6" s="3" t="s">
        <v>12</v>
      </c>
      <c r="E6" s="4" t="s">
        <v>13</v>
      </c>
      <c r="F6" s="1"/>
    </row>
    <row r="7" spans="1:6" ht="30" x14ac:dyDescent="0.25">
      <c r="A7" s="5" t="s">
        <v>14</v>
      </c>
      <c r="B7" s="6" t="s">
        <v>15</v>
      </c>
      <c r="C7" s="7">
        <v>59578</v>
      </c>
      <c r="D7" s="8">
        <v>0</v>
      </c>
      <c r="E7" s="9">
        <f>$C7*D7</f>
        <v>0</v>
      </c>
      <c r="F7" s="1"/>
    </row>
    <row r="8" spans="1:6" ht="18.75" x14ac:dyDescent="0.3">
      <c r="A8" s="55" t="s">
        <v>16</v>
      </c>
      <c r="B8" s="56"/>
      <c r="C8" s="56"/>
      <c r="D8" s="56"/>
      <c r="E8" s="57"/>
      <c r="F8" s="1"/>
    </row>
    <row r="9" spans="1:6" x14ac:dyDescent="0.25">
      <c r="A9" s="10" t="s">
        <v>17</v>
      </c>
      <c r="B9" s="3" t="s">
        <v>10</v>
      </c>
      <c r="C9" s="3" t="s">
        <v>11</v>
      </c>
      <c r="D9" s="3" t="s">
        <v>12</v>
      </c>
      <c r="E9" s="4" t="s">
        <v>13</v>
      </c>
      <c r="F9" s="1"/>
    </row>
    <row r="10" spans="1:6" x14ac:dyDescent="0.25">
      <c r="A10" s="5" t="s">
        <v>18</v>
      </c>
      <c r="B10" s="6" t="s">
        <v>15</v>
      </c>
      <c r="C10" s="13">
        <v>53132</v>
      </c>
      <c r="D10" s="8"/>
      <c r="E10" s="9">
        <f t="shared" ref="E10:E12" si="0">$C10*D10</f>
        <v>0</v>
      </c>
      <c r="F10" s="1"/>
    </row>
    <row r="11" spans="1:6" x14ac:dyDescent="0.25">
      <c r="A11" s="5" t="s">
        <v>19</v>
      </c>
      <c r="B11" s="6" t="s">
        <v>15</v>
      </c>
      <c r="C11" s="13">
        <v>53299</v>
      </c>
      <c r="D11" s="8"/>
      <c r="E11" s="9">
        <f t="shared" si="0"/>
        <v>0</v>
      </c>
      <c r="F11" s="1"/>
    </row>
    <row r="12" spans="1:6" x14ac:dyDescent="0.25">
      <c r="A12" s="11" t="s">
        <v>20</v>
      </c>
      <c r="B12" s="12" t="s">
        <v>15</v>
      </c>
      <c r="C12" s="13">
        <v>59745</v>
      </c>
      <c r="D12" s="8"/>
      <c r="E12" s="9">
        <f t="shared" si="0"/>
        <v>0</v>
      </c>
      <c r="F12" s="1"/>
    </row>
    <row r="13" spans="1:6" x14ac:dyDescent="0.25">
      <c r="A13" s="5" t="s">
        <v>21</v>
      </c>
      <c r="B13" s="14" t="s">
        <v>22</v>
      </c>
      <c r="C13" s="13">
        <v>62912</v>
      </c>
      <c r="D13" s="8"/>
      <c r="E13" s="9">
        <f>$C13*D13</f>
        <v>0</v>
      </c>
      <c r="F13" s="1"/>
    </row>
    <row r="14" spans="1:6" x14ac:dyDescent="0.25">
      <c r="A14" s="5" t="s">
        <v>23</v>
      </c>
      <c r="B14" s="14" t="s">
        <v>22</v>
      </c>
      <c r="C14" s="13">
        <v>56466</v>
      </c>
      <c r="D14" s="8"/>
      <c r="E14" s="9">
        <f>$C14*D14</f>
        <v>0</v>
      </c>
      <c r="F14" s="1"/>
    </row>
    <row r="15" spans="1:6" x14ac:dyDescent="0.25">
      <c r="A15" s="11" t="s">
        <v>24</v>
      </c>
      <c r="B15" s="12" t="s">
        <v>22</v>
      </c>
      <c r="C15" s="13">
        <v>63079</v>
      </c>
      <c r="D15" s="8"/>
      <c r="E15" s="9">
        <f>$C15*D15</f>
        <v>0</v>
      </c>
      <c r="F15" s="1"/>
    </row>
    <row r="16" spans="1:6" x14ac:dyDescent="0.25">
      <c r="A16" s="11" t="s">
        <v>25</v>
      </c>
      <c r="B16" s="12" t="s">
        <v>22</v>
      </c>
      <c r="C16" s="13">
        <v>56633</v>
      </c>
      <c r="D16" s="8"/>
      <c r="E16" s="9">
        <f t="shared" ref="E16" si="1">$C16*D16</f>
        <v>0</v>
      </c>
      <c r="F16" s="1"/>
    </row>
    <row r="17" spans="1:6" s="1" customFormat="1" x14ac:dyDescent="0.25">
      <c r="A17" s="58" t="s">
        <v>26</v>
      </c>
      <c r="B17" s="59"/>
      <c r="C17" s="59"/>
      <c r="D17" s="59"/>
      <c r="E17" s="60"/>
    </row>
    <row r="18" spans="1:6" ht="18.75" x14ac:dyDescent="0.3">
      <c r="A18" s="61" t="s">
        <v>27</v>
      </c>
      <c r="B18" s="62"/>
      <c r="C18" s="63"/>
      <c r="D18" s="63"/>
      <c r="E18" s="64"/>
      <c r="F18" s="1"/>
    </row>
    <row r="19" spans="1:6" x14ac:dyDescent="0.25">
      <c r="A19" s="15" t="s">
        <v>28</v>
      </c>
      <c r="B19" s="16"/>
      <c r="C19" s="87" t="s">
        <v>29</v>
      </c>
      <c r="D19" s="87"/>
      <c r="E19" s="36" t="s">
        <v>103</v>
      </c>
      <c r="F19" s="1"/>
    </row>
    <row r="20" spans="1:6" x14ac:dyDescent="0.25">
      <c r="A20" s="32" t="s">
        <v>30</v>
      </c>
      <c r="B20" s="36"/>
      <c r="C20" s="81"/>
      <c r="D20" s="81"/>
      <c r="E20" s="82"/>
      <c r="F20" s="1"/>
    </row>
    <row r="21" spans="1:6" ht="18.75" x14ac:dyDescent="0.3">
      <c r="A21" s="65" t="s">
        <v>31</v>
      </c>
      <c r="B21" s="66"/>
      <c r="C21" s="67"/>
      <c r="D21" s="67"/>
      <c r="E21" s="68"/>
      <c r="F21" s="1"/>
    </row>
    <row r="22" spans="1:6" x14ac:dyDescent="0.25">
      <c r="A22" s="2" t="s">
        <v>32</v>
      </c>
      <c r="B22" s="3" t="s">
        <v>33</v>
      </c>
      <c r="C22" s="3" t="s">
        <v>34</v>
      </c>
      <c r="D22" s="3" t="s">
        <v>35</v>
      </c>
      <c r="E22" s="4" t="s">
        <v>13</v>
      </c>
      <c r="F22" s="1"/>
    </row>
    <row r="23" spans="1:6" x14ac:dyDescent="0.25">
      <c r="A23" s="5" t="s">
        <v>36</v>
      </c>
      <c r="B23" s="17">
        <v>1</v>
      </c>
      <c r="C23" s="18">
        <v>91</v>
      </c>
      <c r="D23" s="8"/>
      <c r="E23" s="9">
        <f>IF(D23="Yes",$C23*SUM($D$7:$D$16),0)</f>
        <v>0</v>
      </c>
      <c r="F23" s="1"/>
    </row>
    <row r="24" spans="1:6" x14ac:dyDescent="0.25">
      <c r="A24" s="5" t="s">
        <v>37</v>
      </c>
      <c r="B24" s="17">
        <v>4</v>
      </c>
      <c r="C24" s="18">
        <v>468</v>
      </c>
      <c r="D24" s="8"/>
      <c r="E24" s="9">
        <f t="shared" ref="E24:E30" si="2">IF(D24="Yes",$C24*SUM($D$7:$D$16),0)</f>
        <v>0</v>
      </c>
      <c r="F24" s="1"/>
    </row>
    <row r="25" spans="1:6" x14ac:dyDescent="0.25">
      <c r="A25" s="5" t="s">
        <v>38</v>
      </c>
      <c r="B25" s="17" t="s">
        <v>39</v>
      </c>
      <c r="C25" s="18">
        <v>291</v>
      </c>
      <c r="D25" s="8"/>
      <c r="E25" s="9">
        <f t="shared" si="2"/>
        <v>0</v>
      </c>
      <c r="F25" s="1"/>
    </row>
    <row r="26" spans="1:6" x14ac:dyDescent="0.25">
      <c r="A26" s="5" t="s">
        <v>40</v>
      </c>
      <c r="B26" s="17" t="s">
        <v>41</v>
      </c>
      <c r="C26" s="18">
        <v>114</v>
      </c>
      <c r="D26" s="8"/>
      <c r="E26" s="9">
        <f t="shared" si="2"/>
        <v>0</v>
      </c>
      <c r="F26" s="1"/>
    </row>
    <row r="27" spans="1:6" x14ac:dyDescent="0.25">
      <c r="A27" s="5" t="s">
        <v>42</v>
      </c>
      <c r="B27" s="17">
        <v>512</v>
      </c>
      <c r="C27" s="18">
        <v>319</v>
      </c>
      <c r="D27" s="8"/>
      <c r="E27" s="9">
        <f t="shared" si="2"/>
        <v>0</v>
      </c>
      <c r="F27" s="1"/>
    </row>
    <row r="28" spans="1:6" x14ac:dyDescent="0.25">
      <c r="A28" s="5" t="s">
        <v>43</v>
      </c>
      <c r="B28" s="17">
        <v>872</v>
      </c>
      <c r="C28" s="34">
        <v>377</v>
      </c>
      <c r="D28" s="8"/>
      <c r="E28" s="9">
        <f t="shared" si="2"/>
        <v>0</v>
      </c>
      <c r="F28" s="1"/>
    </row>
    <row r="29" spans="1:6" x14ac:dyDescent="0.25">
      <c r="A29" s="5" t="s">
        <v>44</v>
      </c>
      <c r="B29" s="17" t="s">
        <v>45</v>
      </c>
      <c r="C29" s="34">
        <v>91</v>
      </c>
      <c r="D29" s="8"/>
      <c r="E29" s="9">
        <f t="shared" si="2"/>
        <v>0</v>
      </c>
      <c r="F29" s="1"/>
    </row>
    <row r="30" spans="1:6" x14ac:dyDescent="0.25">
      <c r="A30" s="5" t="s">
        <v>46</v>
      </c>
      <c r="B30" s="17" t="s">
        <v>47</v>
      </c>
      <c r="C30" s="34">
        <v>1096</v>
      </c>
      <c r="D30" s="8"/>
      <c r="E30" s="9">
        <f t="shared" si="2"/>
        <v>0</v>
      </c>
      <c r="F30" s="1"/>
    </row>
    <row r="31" spans="1:6" x14ac:dyDescent="0.25">
      <c r="A31" s="5" t="s">
        <v>48</v>
      </c>
      <c r="B31" s="17" t="s">
        <v>49</v>
      </c>
      <c r="C31" s="34" t="s">
        <v>50</v>
      </c>
      <c r="D31" s="8"/>
      <c r="E31" s="9">
        <f>IF(D31="YES","NC",0)</f>
        <v>0</v>
      </c>
      <c r="F31" s="1"/>
    </row>
    <row r="32" spans="1:6" x14ac:dyDescent="0.25">
      <c r="A32" s="5" t="s">
        <v>51</v>
      </c>
      <c r="B32" s="17">
        <v>525</v>
      </c>
      <c r="C32" s="34" t="s">
        <v>49</v>
      </c>
      <c r="D32" s="8"/>
      <c r="E32" s="9">
        <f t="shared" ref="E32:E34" si="3">IF(D32="YES","NC",0)</f>
        <v>0</v>
      </c>
      <c r="F32" s="1"/>
    </row>
    <row r="33" spans="1:6" ht="30" x14ac:dyDescent="0.25">
      <c r="A33" s="35" t="s">
        <v>52</v>
      </c>
      <c r="B33" s="31" t="s">
        <v>53</v>
      </c>
      <c r="C33" s="30" t="s">
        <v>49</v>
      </c>
      <c r="D33" s="8"/>
      <c r="E33" s="9">
        <f t="shared" si="3"/>
        <v>0</v>
      </c>
      <c r="F33" s="1"/>
    </row>
    <row r="34" spans="1:6" x14ac:dyDescent="0.25">
      <c r="A34" s="33" t="s">
        <v>54</v>
      </c>
      <c r="B34" s="31" t="s">
        <v>49</v>
      </c>
      <c r="C34" s="29" t="s">
        <v>50</v>
      </c>
      <c r="D34" s="8"/>
      <c r="E34" s="9">
        <f t="shared" si="3"/>
        <v>0</v>
      </c>
      <c r="F34" s="1"/>
    </row>
    <row r="35" spans="1:6" x14ac:dyDescent="0.25">
      <c r="A35" s="33" t="s">
        <v>55</v>
      </c>
      <c r="B35" s="31" t="s">
        <v>56</v>
      </c>
      <c r="C35" s="30">
        <v>273</v>
      </c>
      <c r="D35" s="8"/>
      <c r="E35" s="9">
        <f>IF(D35="YES",$C35*SUM($D$7:$D$16),0)</f>
        <v>0</v>
      </c>
      <c r="F35" s="1"/>
    </row>
    <row r="36" spans="1:6" ht="18.75" x14ac:dyDescent="0.3">
      <c r="A36" s="65" t="s">
        <v>57</v>
      </c>
      <c r="B36" s="66"/>
      <c r="C36" s="66"/>
      <c r="D36" s="66"/>
      <c r="E36" s="69"/>
      <c r="F36" s="42"/>
    </row>
    <row r="37" spans="1:6" x14ac:dyDescent="0.25">
      <c r="A37" s="11" t="s">
        <v>58</v>
      </c>
      <c r="B37" s="19" t="s">
        <v>59</v>
      </c>
      <c r="C37" s="20">
        <v>12951</v>
      </c>
      <c r="D37" s="8"/>
      <c r="E37" s="9">
        <f t="shared" ref="E37:E47" si="4">IF(D37="Yes",$C37*SUM($D$7:$D$16),0)</f>
        <v>0</v>
      </c>
      <c r="F37" s="1"/>
    </row>
    <row r="38" spans="1:6" ht="30" x14ac:dyDescent="0.25">
      <c r="A38" s="11" t="s">
        <v>60</v>
      </c>
      <c r="B38" s="19" t="s">
        <v>61</v>
      </c>
      <c r="C38" s="20">
        <v>14892</v>
      </c>
      <c r="D38" s="8"/>
      <c r="E38" s="9">
        <f t="shared" si="4"/>
        <v>0</v>
      </c>
      <c r="F38" s="1"/>
    </row>
    <row r="39" spans="1:6" x14ac:dyDescent="0.25">
      <c r="A39" s="11" t="s">
        <v>62</v>
      </c>
      <c r="B39" s="19" t="s">
        <v>63</v>
      </c>
      <c r="C39" s="20">
        <v>15390</v>
      </c>
      <c r="D39" s="8"/>
      <c r="E39" s="9">
        <f t="shared" si="4"/>
        <v>0</v>
      </c>
      <c r="F39" s="1"/>
    </row>
    <row r="40" spans="1:6" ht="30" x14ac:dyDescent="0.25">
      <c r="A40" s="11" t="s">
        <v>64</v>
      </c>
      <c r="B40" s="19" t="s">
        <v>65</v>
      </c>
      <c r="C40" s="20">
        <v>17436</v>
      </c>
      <c r="D40" s="8"/>
      <c r="E40" s="9">
        <f t="shared" si="4"/>
        <v>0</v>
      </c>
      <c r="F40" s="1"/>
    </row>
    <row r="41" spans="1:6" x14ac:dyDescent="0.25">
      <c r="A41" s="11" t="s">
        <v>66</v>
      </c>
      <c r="B41" s="19" t="s">
        <v>67</v>
      </c>
      <c r="C41" s="20">
        <v>6598</v>
      </c>
      <c r="D41" s="8"/>
      <c r="E41" s="9">
        <f t="shared" si="4"/>
        <v>0</v>
      </c>
      <c r="F41" s="1"/>
    </row>
    <row r="42" spans="1:6" x14ac:dyDescent="0.25">
      <c r="A42" s="11" t="s">
        <v>68</v>
      </c>
      <c r="B42" s="19" t="s">
        <v>69</v>
      </c>
      <c r="C42" s="20">
        <v>6474</v>
      </c>
      <c r="D42" s="8"/>
      <c r="E42" s="9">
        <f t="shared" si="4"/>
        <v>0</v>
      </c>
      <c r="F42" s="1"/>
    </row>
    <row r="43" spans="1:6" x14ac:dyDescent="0.25">
      <c r="A43" s="11" t="s">
        <v>70</v>
      </c>
      <c r="B43" s="19" t="s">
        <v>71</v>
      </c>
      <c r="C43" s="20">
        <v>6891</v>
      </c>
      <c r="D43" s="8"/>
      <c r="E43" s="9">
        <f t="shared" si="4"/>
        <v>0</v>
      </c>
      <c r="F43" s="1"/>
    </row>
    <row r="44" spans="1:6" x14ac:dyDescent="0.25">
      <c r="A44" s="11" t="s">
        <v>72</v>
      </c>
      <c r="B44" s="19" t="s">
        <v>73</v>
      </c>
      <c r="C44" s="20">
        <v>7187</v>
      </c>
      <c r="D44" s="8"/>
      <c r="E44" s="9">
        <f t="shared" si="4"/>
        <v>0</v>
      </c>
      <c r="F44" s="1"/>
    </row>
    <row r="45" spans="1:6" x14ac:dyDescent="0.25">
      <c r="A45" s="11" t="s">
        <v>74</v>
      </c>
      <c r="B45" s="19" t="s">
        <v>75</v>
      </c>
      <c r="C45" s="20">
        <v>16596</v>
      </c>
      <c r="D45" s="8"/>
      <c r="E45" s="9">
        <f t="shared" si="4"/>
        <v>0</v>
      </c>
      <c r="F45" s="1"/>
    </row>
    <row r="46" spans="1:6" x14ac:dyDescent="0.25">
      <c r="A46" s="11" t="s">
        <v>76</v>
      </c>
      <c r="B46" s="19" t="s">
        <v>77</v>
      </c>
      <c r="C46" s="20">
        <v>16987</v>
      </c>
      <c r="D46" s="8"/>
      <c r="E46" s="9">
        <f t="shared" si="4"/>
        <v>0</v>
      </c>
      <c r="F46" s="1"/>
    </row>
    <row r="47" spans="1:6" ht="30" x14ac:dyDescent="0.25">
      <c r="A47" s="11" t="s">
        <v>78</v>
      </c>
      <c r="B47" s="19"/>
      <c r="C47" s="20">
        <v>750</v>
      </c>
      <c r="D47" s="8"/>
      <c r="E47" s="9">
        <f t="shared" si="4"/>
        <v>0</v>
      </c>
      <c r="F47" s="1"/>
    </row>
    <row r="48" spans="1:6" x14ac:dyDescent="0.25">
      <c r="A48" s="70" t="s">
        <v>79</v>
      </c>
      <c r="B48" s="71"/>
      <c r="C48" s="71"/>
      <c r="D48" s="6" t="s">
        <v>80</v>
      </c>
      <c r="E48" s="21">
        <f>IF(SUM(D7:D16)=0,0,SUM(E7:E16,E23:E47)/SUM(D7:D16))</f>
        <v>0</v>
      </c>
      <c r="F48" s="42"/>
    </row>
    <row r="49" spans="1:6" ht="18.75" x14ac:dyDescent="0.3">
      <c r="A49" s="72" t="s">
        <v>81</v>
      </c>
      <c r="B49" s="73"/>
      <c r="C49" s="73"/>
      <c r="D49" s="73"/>
      <c r="E49" s="74"/>
      <c r="F49" s="42"/>
    </row>
    <row r="50" spans="1:6" x14ac:dyDescent="0.25">
      <c r="A50" s="70" t="s">
        <v>82</v>
      </c>
      <c r="B50" s="71"/>
      <c r="C50" s="71"/>
      <c r="D50" s="71"/>
      <c r="E50" s="9">
        <f>ROUND(0.0035*E48,2)</f>
        <v>0</v>
      </c>
      <c r="F50" s="1"/>
    </row>
    <row r="51" spans="1:6" x14ac:dyDescent="0.25">
      <c r="A51" s="70" t="s">
        <v>83</v>
      </c>
      <c r="B51" s="71"/>
      <c r="C51" s="71"/>
      <c r="D51" s="71"/>
      <c r="E51" s="9">
        <v>11.25</v>
      </c>
      <c r="F51" s="1"/>
    </row>
    <row r="52" spans="1:6" x14ac:dyDescent="0.25">
      <c r="A52" s="70" t="s">
        <v>84</v>
      </c>
      <c r="B52" s="71"/>
      <c r="C52" s="71"/>
      <c r="D52" s="71"/>
      <c r="E52" s="9">
        <v>20</v>
      </c>
      <c r="F52" s="1"/>
    </row>
    <row r="53" spans="1:6" x14ac:dyDescent="0.25">
      <c r="A53" s="70" t="s">
        <v>85</v>
      </c>
      <c r="B53" s="71"/>
      <c r="C53" s="71"/>
      <c r="D53" s="6" t="s">
        <v>80</v>
      </c>
      <c r="E53" s="9">
        <f>IF(SUM(E48:E52)&lt;100,0,SUM(E48:E52))</f>
        <v>0</v>
      </c>
      <c r="F53" s="1"/>
    </row>
    <row r="54" spans="1:6" x14ac:dyDescent="0.25">
      <c r="A54" s="70" t="s">
        <v>86</v>
      </c>
      <c r="B54" s="71"/>
      <c r="C54" s="71"/>
      <c r="D54" s="6" t="str">
        <f>IF(SUM(D7:D15)=0,"",IF(SUM(D7:D15)=1,"1 Vehicle",SUM(D7:D15)&amp;" Vehicles"))</f>
        <v/>
      </c>
      <c r="E54" s="9">
        <f>E53*SUM(D7:D16)</f>
        <v>0</v>
      </c>
      <c r="F54" s="1"/>
    </row>
    <row r="55" spans="1:6" ht="22.35" customHeight="1" x14ac:dyDescent="0.3">
      <c r="A55" s="75" t="s">
        <v>87</v>
      </c>
      <c r="B55" s="75"/>
      <c r="C55" s="75"/>
      <c r="D55" s="75"/>
      <c r="E55" s="75"/>
      <c r="F55" s="1"/>
    </row>
    <row r="56" spans="1:6" x14ac:dyDescent="0.25">
      <c r="A56" s="22" t="s">
        <v>88</v>
      </c>
      <c r="B56" s="84"/>
      <c r="C56" s="84"/>
      <c r="D56" s="23" t="s">
        <v>89</v>
      </c>
      <c r="E56" s="27"/>
      <c r="F56" s="1"/>
    </row>
    <row r="57" spans="1:6" x14ac:dyDescent="0.25">
      <c r="A57" s="22" t="s">
        <v>90</v>
      </c>
      <c r="B57" s="84"/>
      <c r="C57" s="84"/>
      <c r="D57" s="23" t="s">
        <v>91</v>
      </c>
      <c r="E57" s="28"/>
      <c r="F57" s="1"/>
    </row>
    <row r="58" spans="1:6" x14ac:dyDescent="0.25">
      <c r="A58" s="22" t="s">
        <v>92</v>
      </c>
      <c r="B58" s="85"/>
      <c r="C58" s="86"/>
      <c r="D58" s="23" t="s">
        <v>93</v>
      </c>
      <c r="E58" s="27"/>
      <c r="F58" s="1"/>
    </row>
    <row r="59" spans="1:6" ht="17.649999999999999" customHeight="1" thickBot="1" x14ac:dyDescent="0.35">
      <c r="A59" s="73" t="s">
        <v>94</v>
      </c>
      <c r="B59" s="73"/>
      <c r="C59" s="73"/>
      <c r="D59" s="73"/>
      <c r="E59" s="73"/>
      <c r="F59" s="1"/>
    </row>
    <row r="60" spans="1:6" x14ac:dyDescent="0.25">
      <c r="A60" s="24" t="s">
        <v>95</v>
      </c>
      <c r="B60" s="83" t="s">
        <v>96</v>
      </c>
      <c r="C60" s="83"/>
      <c r="D60" s="25" t="s">
        <v>97</v>
      </c>
      <c r="E60" s="26">
        <v>310062165</v>
      </c>
      <c r="F60" s="1"/>
    </row>
    <row r="61" spans="1:6" x14ac:dyDescent="0.25">
      <c r="A61" s="22" t="s">
        <v>90</v>
      </c>
      <c r="B61" s="76" t="s">
        <v>98</v>
      </c>
      <c r="C61" s="76"/>
      <c r="D61" s="76"/>
      <c r="E61" s="77"/>
      <c r="F61" s="1"/>
    </row>
    <row r="62" spans="1:6" x14ac:dyDescent="0.25">
      <c r="A62" s="22" t="s">
        <v>92</v>
      </c>
      <c r="B62" s="78" t="s">
        <v>99</v>
      </c>
      <c r="C62" s="79"/>
      <c r="D62" s="79"/>
      <c r="E62" s="80"/>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sheetData>
  <sheetProtection algorithmName="SHA-512" hashValue="PhfvZ54rT2X0X9PIkviv8+FD5C7PPPwVgmDo7990n9Q/nS4nkCxMcLS3PgyeMq4RNmzxIZbdIk6htXusIRzpxQ==" saltValue="dfblGv+3oy6vYC+ZbukDwQ==" spinCount="100000" sheet="1" formatColumns="0" formatRows="0"/>
  <mergeCells count="5">
    <mergeCell ref="B60:C60"/>
    <mergeCell ref="B56:C56"/>
    <mergeCell ref="B57:C57"/>
    <mergeCell ref="B58:C58"/>
    <mergeCell ref="C19:D19"/>
  </mergeCells>
  <dataValidations count="2">
    <dataValidation type="list" allowBlank="1" showInputMessage="1" showErrorMessage="1" sqref="D23:D35 D37:D47" xr:uid="{00000000-0002-0000-0000-000000000000}">
      <formula1>"Yes, "</formula1>
    </dataValidation>
    <dataValidation type="custom" allowBlank="1" showInputMessage="1" showErrorMessage="1" error="Only one vehicle configuration may be used on each spreadsheet." sqref="D7" xr:uid="{00000000-0002-0000-0000-000001000000}">
      <formula1>IF(SUM(D10:D16)=0,TRUE,FALSE)</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27B6-EBFA-42AE-8189-16EDA76F71B2}">
  <dimension ref="A1:A2"/>
  <sheetViews>
    <sheetView workbookViewId="0">
      <selection activeCell="A2" sqref="A2"/>
    </sheetView>
  </sheetViews>
  <sheetFormatPr defaultRowHeight="15" x14ac:dyDescent="0.25"/>
  <cols>
    <col min="1" max="1" width="104.28515625" bestFit="1" customWidth="1"/>
  </cols>
  <sheetData>
    <row r="1" spans="1:1" ht="21.75" thickBot="1" x14ac:dyDescent="0.4">
      <c r="A1" s="44" t="s">
        <v>1</v>
      </c>
    </row>
    <row r="2" spans="1:1" ht="180.75" thickBot="1" x14ac:dyDescent="0.3">
      <c r="A2" s="45"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85 - F-350</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2025-07-18T18:37:50Z</cp:lastPrinted>
  <dcterms:created xsi:type="dcterms:W3CDTF">2016-08-11T20:23:26Z</dcterms:created>
  <dcterms:modified xsi:type="dcterms:W3CDTF">2026-04-28T14:08:48Z</dcterms:modified>
  <cp:category/>
  <cp:contentStatus/>
</cp:coreProperties>
</file>