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_PEOPLE\McKnight, Andy\1 - Vehicle Desk\Bus Contracts\4400028979 - Kent Mitchell\"/>
    </mc:Choice>
  </mc:AlternateContent>
  <xr:revisionPtr revIDLastSave="0" documentId="13_ncr:1_{E4265708-6AAC-4E83-A5E3-976402E3C691}" xr6:coauthVersionLast="47" xr6:coauthVersionMax="47" xr10:uidLastSave="{00000000-0000-0000-0000-000000000000}"/>
  <bookViews>
    <workbookView xWindow="-28920" yWindow="-120" windowWidth="29040" windowHeight="15720" tabRatio="737" activeTab="15" xr2:uid="{00000000-000D-0000-FFFF-FFFF00000000}"/>
  </bookViews>
  <sheets>
    <sheet name="Instructions " sheetId="1" r:id="rId1"/>
    <sheet name="29-30 Passenger Gas" sheetId="2" r:id="rId2"/>
    <sheet name="47-48 Passenger Gas" sheetId="3" r:id="rId3"/>
    <sheet name="47-48 Passenger Diesel" sheetId="4" r:id="rId4"/>
    <sheet name="53-54 Passenger Gas" sheetId="5" r:id="rId5"/>
    <sheet name="53-54 Passenger Diesel" sheetId="6" r:id="rId6"/>
    <sheet name="59 Passenger Gas" sheetId="7" r:id="rId7"/>
    <sheet name="59 Passenger Diesel" sheetId="8" r:id="rId8"/>
    <sheet name="65 Passenger Gas" sheetId="9" r:id="rId9"/>
    <sheet name="65 Passenger Diesel" sheetId="10" r:id="rId10"/>
    <sheet name="71 Passenger Gas" sheetId="11" r:id="rId11"/>
    <sheet name="71 Passenger Diesel" sheetId="12" r:id="rId12"/>
    <sheet name="71 Passenger Electric" sheetId="13" r:id="rId13"/>
    <sheet name="77 Passenger Gas" sheetId="14" r:id="rId14"/>
    <sheet name="77 Passenger Diesel" sheetId="15" r:id="rId15"/>
    <sheet name="77 Passenger Electric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6" l="1"/>
  <c r="F71" i="16"/>
  <c r="F57" i="16"/>
  <c r="F56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5" i="16"/>
  <c r="F71" i="15"/>
  <c r="F65" i="15"/>
  <c r="F66" i="15" s="1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5" i="15"/>
  <c r="F71" i="14"/>
  <c r="F68" i="14"/>
  <c r="F66" i="14"/>
  <c r="F72" i="14" s="1"/>
  <c r="F73" i="14" s="1"/>
  <c r="F65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5" i="14"/>
  <c r="F71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5" i="13"/>
  <c r="F71" i="12"/>
  <c r="F57" i="12"/>
  <c r="F65" i="12" s="1"/>
  <c r="F66" i="12" s="1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5" i="12"/>
  <c r="F71" i="11"/>
  <c r="F68" i="11"/>
  <c r="F72" i="11" s="1"/>
  <c r="F73" i="11" s="1"/>
  <c r="F66" i="11"/>
  <c r="F65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5" i="11"/>
  <c r="F71" i="10"/>
  <c r="F57" i="10"/>
  <c r="F65" i="10" s="1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5" i="10"/>
  <c r="F71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5" i="9"/>
  <c r="F71" i="8"/>
  <c r="F57" i="8"/>
  <c r="F65" i="8" s="1"/>
  <c r="F66" i="8" s="1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5" i="8"/>
  <c r="F71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5" i="7"/>
  <c r="F71" i="6"/>
  <c r="F65" i="6"/>
  <c r="F57" i="6"/>
  <c r="F66" i="6" s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5" i="6"/>
  <c r="F71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5" i="5"/>
  <c r="F71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5" i="4"/>
  <c r="F71" i="3"/>
  <c r="F66" i="3"/>
  <c r="F68" i="3" s="1"/>
  <c r="F72" i="3" s="1"/>
  <c r="F73" i="3" s="1"/>
  <c r="F65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5" i="3"/>
  <c r="F69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5" i="2"/>
  <c r="F68" i="6" l="1"/>
  <c r="F72" i="6" s="1"/>
  <c r="F73" i="6" s="1"/>
  <c r="F66" i="4"/>
  <c r="F68" i="8"/>
  <c r="F72" i="8"/>
  <c r="F73" i="8" s="1"/>
  <c r="F68" i="12"/>
  <c r="F72" i="12" s="1"/>
  <c r="F73" i="12" s="1"/>
  <c r="F66" i="13"/>
  <c r="F68" i="15"/>
  <c r="F72" i="15" s="1"/>
  <c r="F73" i="15" s="1"/>
  <c r="F64" i="2"/>
  <c r="F65" i="4"/>
  <c r="F65" i="9"/>
  <c r="F66" i="9" s="1"/>
  <c r="F65" i="7"/>
  <c r="F66" i="7" s="1"/>
  <c r="F66" i="10"/>
  <c r="F65" i="13"/>
  <c r="F63" i="2"/>
  <c r="F65" i="16"/>
  <c r="F66" i="16" s="1"/>
  <c r="F65" i="5"/>
  <c r="F66" i="5" s="1"/>
  <c r="F68" i="9" l="1"/>
  <c r="F72" i="9" s="1"/>
  <c r="F73" i="9" s="1"/>
  <c r="F68" i="7"/>
  <c r="F72" i="7" s="1"/>
  <c r="F73" i="7" s="1"/>
  <c r="F68" i="5"/>
  <c r="F72" i="5" s="1"/>
  <c r="F73" i="5" s="1"/>
  <c r="F66" i="2"/>
  <c r="F70" i="2" s="1"/>
  <c r="F71" i="2" s="1"/>
  <c r="F68" i="13"/>
  <c r="F72" i="13" s="1"/>
  <c r="F73" i="13" s="1"/>
  <c r="F68" i="10"/>
  <c r="F72" i="10" s="1"/>
  <c r="F73" i="10" s="1"/>
  <c r="F68" i="16"/>
  <c r="F72" i="16" s="1"/>
  <c r="F73" i="16" s="1"/>
  <c r="F68" i="4"/>
  <c r="F72" i="4" s="1"/>
  <c r="F73" i="4" s="1"/>
</calcChain>
</file>

<file path=xl/sharedStrings.xml><?xml version="1.0" encoding="utf-8"?>
<sst xmlns="http://schemas.openxmlformats.org/spreadsheetml/2006/main" count="1552" uniqueCount="136">
  <si>
    <t>WorkBook Instructions</t>
  </si>
  <si>
    <t>1)</t>
  </si>
  <si>
    <t>Order sheets for each bus capacity and fuel type are on the tabs below.</t>
  </si>
  <si>
    <t>2)</t>
  </si>
  <si>
    <t>Complete the appropriate order sheet and submit to the dealer with a purchase order.</t>
  </si>
  <si>
    <t>Order Sheet Instructions</t>
  </si>
  <si>
    <t>Enter the number of buses being ordered in the gray box under either Base Bus price.</t>
  </si>
  <si>
    <t xml:space="preserve">Under Published Options, select "Yes" in the gray box if the option is desired.  Leave blank or select "No" if the option is not desired.  </t>
  </si>
  <si>
    <t>3)</t>
  </si>
  <si>
    <t>Additional options may be added under Unpublished Options.  The sum of all unpublished options must not exceed 25% of the base bus price plus any added published options.  The order sheet will display "ERROR" if the sum of unpublished options exceeds the allowable amount.  If more than 5 unpublished options are desired, they may be combined on one row of the order sheet and attached separately.</t>
  </si>
  <si>
    <t>4)</t>
  </si>
  <si>
    <t>If delivery is required, enter the number of miles from the dealer's location to the delivery location as determined by the quickest route in Google Maps in the tan box.</t>
  </si>
  <si>
    <t>5)</t>
  </si>
  <si>
    <t xml:space="preserve">The cost per bus and total order cost will automatically calculate at the bottom of the order sheet.  </t>
  </si>
  <si>
    <t>This Order Sheet should be included with each purchase order</t>
  </si>
  <si>
    <t>Type A: 29/30 Passenger, Gasoline</t>
  </si>
  <si>
    <t>Contract Number:</t>
  </si>
  <si>
    <t>Vendor:</t>
  </si>
  <si>
    <t>Kent-Mitchell</t>
  </si>
  <si>
    <t>Base Bus Information</t>
  </si>
  <si>
    <t>Make</t>
  </si>
  <si>
    <t>Thomas Built Buses</t>
  </si>
  <si>
    <t>Engine</t>
  </si>
  <si>
    <t>GM Gas V-8</t>
  </si>
  <si>
    <t>Model</t>
  </si>
  <si>
    <t>Minotour DRW - 051MS-MC</t>
  </si>
  <si>
    <t>Transmission</t>
  </si>
  <si>
    <t xml:space="preserve">OEM Auto </t>
  </si>
  <si>
    <t>Warranty</t>
  </si>
  <si>
    <t xml:space="preserve">1 Year Body and Chassis </t>
  </si>
  <si>
    <t>Tires (Type)</t>
  </si>
  <si>
    <t>LT 225/75R 16E</t>
  </si>
  <si>
    <t>Delivery (ARO)</t>
  </si>
  <si>
    <t>365 Days</t>
  </si>
  <si>
    <t>Quantity Pricing</t>
  </si>
  <si>
    <t>Quantity</t>
  </si>
  <si>
    <t>Price</t>
  </si>
  <si>
    <t>1-5</t>
  </si>
  <si>
    <t>21-30</t>
  </si>
  <si>
    <t>51+</t>
  </si>
  <si>
    <t>6-10</t>
  </si>
  <si>
    <t>31-40</t>
  </si>
  <si>
    <t>11-20</t>
  </si>
  <si>
    <t>41-50</t>
  </si>
  <si>
    <t>Base Bus Price</t>
  </si>
  <si>
    <t>Quantity Ordered</t>
  </si>
  <si>
    <t>Unit Price</t>
  </si>
  <si>
    <t>Option Description</t>
  </si>
  <si>
    <t>Option Code</t>
  </si>
  <si>
    <t>Option Unit Price</t>
  </si>
  <si>
    <t>Add Option</t>
  </si>
  <si>
    <t>Extended Price</t>
  </si>
  <si>
    <t>Air Brakes</t>
  </si>
  <si>
    <t>N/A</t>
  </si>
  <si>
    <t>Air Ride Suspension</t>
  </si>
  <si>
    <t>White Roof</t>
  </si>
  <si>
    <t>Tinted Windows</t>
  </si>
  <si>
    <t>Air Door</t>
  </si>
  <si>
    <t>Radio AM/FM/PA</t>
  </si>
  <si>
    <t>Marine Grade Plywood Floor</t>
  </si>
  <si>
    <t>Locking Compartments (fuel, battery, entrance door, electrical, DEF, emergency doors)</t>
  </si>
  <si>
    <t>Strobe Light</t>
  </si>
  <si>
    <t>Driver's Seat Arm Rests</t>
  </si>
  <si>
    <t>Rear Heater</t>
  </si>
  <si>
    <t>Battery Disconnect</t>
  </si>
  <si>
    <t>11 R 22.5 Tires</t>
  </si>
  <si>
    <t>Brake Interlock</t>
  </si>
  <si>
    <t>Lift - 1000lb</t>
  </si>
  <si>
    <t>1/2 Track Floor</t>
  </si>
  <si>
    <t>Full Track Floor</t>
  </si>
  <si>
    <t>Wheelchair restraints (Qty: 2)</t>
  </si>
  <si>
    <t>LED Lights (Clearance, Warning, Dome, Headlights, Stepwell, STT)</t>
  </si>
  <si>
    <t>Dual Grabrails</t>
  </si>
  <si>
    <t>3 Group 31 Batteries</t>
  </si>
  <si>
    <t>Fuel System Water Separator</t>
  </si>
  <si>
    <t>Camera / Radio Accessory Power Block</t>
  </si>
  <si>
    <t>Service Door Grab Handles</t>
  </si>
  <si>
    <t xml:space="preserve">Body Fluid Kits </t>
  </si>
  <si>
    <t>Noise Suppression Switch</t>
  </si>
  <si>
    <t>3 Position-Sequential Service Door Switch</t>
  </si>
  <si>
    <t>Air Driver's Seat</t>
  </si>
  <si>
    <t>Air Dryer (brakes)</t>
  </si>
  <si>
    <t>Tilt/Telescopic Steering Wheel</t>
  </si>
  <si>
    <t>Child Safety Check</t>
  </si>
  <si>
    <t>Reflective Tape Package for Emer. Exits</t>
  </si>
  <si>
    <t>(2) Escape hatches</t>
  </si>
  <si>
    <t>Adjustable Pedals</t>
  </si>
  <si>
    <t>Cup Holder</t>
  </si>
  <si>
    <t>Back-Up Camera</t>
  </si>
  <si>
    <t>Air Conditioning</t>
  </si>
  <si>
    <t>Cost for Each Bus Plus Published Options</t>
  </si>
  <si>
    <t>1 EA</t>
  </si>
  <si>
    <t>Unpublished Options</t>
  </si>
  <si>
    <t>Total of Unpublished Options</t>
  </si>
  <si>
    <t>Cost for Each Bus Plus Published and Unpublished Options</t>
  </si>
  <si>
    <t>Additional Costs</t>
  </si>
  <si>
    <t>0.5% Contract Administrative Fee</t>
  </si>
  <si>
    <t>LA DEQ Waste Tire Fee (6 tires X $5.00 each)</t>
  </si>
  <si>
    <t>Delivery at $1.88 per Mile</t>
  </si>
  <si>
    <t>Number of Miles</t>
  </si>
  <si>
    <t>Total Delivery Charge</t>
  </si>
  <si>
    <t>Total Cost for Each Bus</t>
  </si>
  <si>
    <t>Total Cost for All Buses</t>
  </si>
  <si>
    <t>Type C: 47-48 Passenger, Gas</t>
  </si>
  <si>
    <t xml:space="preserve">THOMAS BUILT BUS </t>
  </si>
  <si>
    <t xml:space="preserve">CUMMINS </t>
  </si>
  <si>
    <t xml:space="preserve">CONVENTIONAL C2 </t>
  </si>
  <si>
    <t>ALLISON</t>
  </si>
  <si>
    <t>HANKOOK</t>
  </si>
  <si>
    <t>3YR Body, 5YR Chassis, 7YR Trans</t>
  </si>
  <si>
    <t>093/094</t>
  </si>
  <si>
    <t>Wheelchair restraints</t>
  </si>
  <si>
    <t>Air Conditioning 1 (front/rear evap)</t>
  </si>
  <si>
    <t>Air Conditioning 2 (front/rear with side 3rd Evap)</t>
  </si>
  <si>
    <t>G100022</t>
  </si>
  <si>
    <t xml:space="preserve">Air Conditioning (Dash ONLY) </t>
  </si>
  <si>
    <t>Type C: 47-48 Passenger, Diesel</t>
  </si>
  <si>
    <t>Type C: 53-54 Passenger, Gas</t>
  </si>
  <si>
    <t xml:space="preserve">365 Days </t>
  </si>
  <si>
    <t>Type C: 53-54 Passenger, Diesel</t>
  </si>
  <si>
    <t>Type C: 59 Passenger, Gas</t>
  </si>
  <si>
    <t>Delivery at $1.38 per Mile</t>
  </si>
  <si>
    <t>Type C: 59 Passenger, Diesel</t>
  </si>
  <si>
    <t>Tires</t>
  </si>
  <si>
    <t>Type C: 65 Passenger, Gasoline</t>
  </si>
  <si>
    <t>Type C: 65 Passenger, Diesel</t>
  </si>
  <si>
    <t>Type C: 71 Passenger, Gasoline</t>
  </si>
  <si>
    <t>Type C: 71 Passenger, Diesel</t>
  </si>
  <si>
    <t>Type C: 71 Passenger, Electric</t>
  </si>
  <si>
    <t>THOMAS BUILT BUS</t>
  </si>
  <si>
    <t>MICHELIN</t>
  </si>
  <si>
    <t>THOMAS C2 ELECTRIC - JOULEY</t>
  </si>
  <si>
    <t>365 DAYS</t>
  </si>
  <si>
    <t xml:space="preserve">Drivetrain 5yrs, Battery 8yrs </t>
  </si>
  <si>
    <t>Type C: 77 Passenger, Gasoline</t>
  </si>
  <si>
    <t>Type C: 77 Passenger,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</si>
</sst>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44" fontId="2" fillId="0" borderId="0"/>
  </cellStyleXfs>
  <cellXfs count="79">
    <xf numFmtId="0" fontId="0" fillId="0" borderId="0" xfId="0"/>
    <xf numFmtId="0" fontId="2" fillId="0" borderId="0" xfId="2"/>
    <xf numFmtId="0" fontId="2" fillId="0" borderId="0" xfId="2" applyAlignment="1">
      <alignment wrapText="1"/>
    </xf>
    <xf numFmtId="44" fontId="2" fillId="0" borderId="7" xfId="2" applyNumberFormat="1" applyBorder="1" applyProtection="1">
      <protection hidden="1"/>
    </xf>
    <xf numFmtId="44" fontId="2" fillId="0" borderId="6" xfId="2" applyNumberFormat="1" applyBorder="1" applyProtection="1">
      <protection hidden="1"/>
    </xf>
    <xf numFmtId="0" fontId="2" fillId="0" borderId="1" xfId="2" applyBorder="1" applyProtection="1">
      <protection hidden="1"/>
    </xf>
    <xf numFmtId="0" fontId="2" fillId="3" borderId="1" xfId="2" applyFill="1" applyBorder="1" applyAlignment="1" applyProtection="1">
      <alignment horizontal="right"/>
      <protection locked="0"/>
    </xf>
    <xf numFmtId="44" fontId="2" fillId="0" borderId="6" xfId="2" applyNumberFormat="1" applyBorder="1" applyAlignment="1" applyProtection="1">
      <alignment horizontal="center"/>
      <protection hidden="1"/>
    </xf>
    <xf numFmtId="44" fontId="2" fillId="3" borderId="6" xfId="2" applyNumberFormat="1" applyFill="1" applyBorder="1" applyProtection="1">
      <protection locked="0"/>
    </xf>
    <xf numFmtId="0" fontId="2" fillId="3" borderId="1" xfId="2" applyFill="1" applyBorder="1" applyProtection="1">
      <protection locked="0"/>
    </xf>
    <xf numFmtId="44" fontId="8" fillId="3" borderId="8" xfId="2" applyNumberFormat="1" applyFont="1" applyFill="1" applyBorder="1" applyAlignment="1" applyProtection="1">
      <alignment horizontal="center"/>
      <protection locked="0"/>
    </xf>
    <xf numFmtId="0" fontId="8" fillId="3" borderId="1" xfId="2" applyFont="1" applyFill="1" applyBorder="1" applyAlignment="1" applyProtection="1">
      <alignment horizontal="center"/>
      <protection locked="0"/>
    </xf>
    <xf numFmtId="0" fontId="6" fillId="0" borderId="6" xfId="2" applyFont="1" applyBorder="1" applyProtection="1">
      <protection hidden="1"/>
    </xf>
    <xf numFmtId="0" fontId="6" fillId="0" borderId="1" xfId="2" applyFont="1" applyBorder="1" applyProtection="1">
      <protection hidden="1"/>
    </xf>
    <xf numFmtId="0" fontId="2" fillId="3" borderId="1" xfId="2" applyFill="1" applyBorder="1" applyAlignment="1" applyProtection="1">
      <alignment horizontal="center"/>
      <protection locked="0"/>
    </xf>
    <xf numFmtId="44" fontId="2" fillId="0" borderId="9" xfId="2" applyNumberFormat="1" applyBorder="1" applyProtection="1">
      <protection hidden="1"/>
    </xf>
    <xf numFmtId="0" fontId="2" fillId="0" borderId="10" xfId="2" applyBorder="1" applyProtection="1">
      <protection hidden="1"/>
    </xf>
    <xf numFmtId="0" fontId="2" fillId="0" borderId="1" xfId="2" applyBorder="1" applyAlignment="1" applyProtection="1">
      <alignment horizontal="center"/>
      <protection hidden="1"/>
    </xf>
    <xf numFmtId="0" fontId="2" fillId="0" borderId="5" xfId="2" applyBorder="1" applyAlignment="1" applyProtection="1">
      <alignment horizontal="center" wrapText="1"/>
      <protection hidden="1"/>
    </xf>
    <xf numFmtId="0" fontId="2" fillId="0" borderId="11" xfId="2" applyBorder="1" applyProtection="1">
      <protection hidden="1"/>
    </xf>
    <xf numFmtId="0" fontId="2" fillId="0" borderId="12" xfId="2" applyBorder="1" applyProtection="1">
      <protection hidden="1"/>
    </xf>
    <xf numFmtId="0" fontId="2" fillId="0" borderId="5" xfId="2" applyBorder="1" applyAlignment="1" applyProtection="1">
      <alignment horizontal="center"/>
      <protection hidden="1"/>
    </xf>
    <xf numFmtId="0" fontId="2" fillId="0" borderId="13" xfId="2" applyBorder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center"/>
      <protection hidden="1"/>
    </xf>
    <xf numFmtId="0" fontId="6" fillId="0" borderId="1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44" fontId="6" fillId="0" borderId="14" xfId="3" applyFont="1" applyBorder="1" applyProtection="1">
      <protection hidden="1"/>
    </xf>
    <xf numFmtId="44" fontId="6" fillId="0" borderId="1" xfId="3" applyFont="1" applyBorder="1" applyProtection="1">
      <protection hidden="1"/>
    </xf>
    <xf numFmtId="0" fontId="6" fillId="0" borderId="15" xfId="2" applyFont="1" applyBorder="1" applyAlignment="1" applyProtection="1">
      <alignment horizontal="right"/>
      <protection hidden="1"/>
    </xf>
    <xf numFmtId="0" fontId="6" fillId="0" borderId="16" xfId="2" applyFont="1" applyBorder="1" applyAlignment="1" applyProtection="1">
      <alignment horizontal="right"/>
      <protection hidden="1"/>
    </xf>
    <xf numFmtId="44" fontId="2" fillId="5" borderId="6" xfId="2" applyNumberFormat="1" applyFill="1" applyBorder="1" applyProtection="1">
      <protection hidden="1"/>
    </xf>
    <xf numFmtId="0" fontId="2" fillId="5" borderId="0" xfId="2" applyFill="1"/>
    <xf numFmtId="164" fontId="0" fillId="0" borderId="1" xfId="0" applyNumberFormat="1" applyBorder="1" applyAlignment="1">
      <alignment horizontal="center"/>
    </xf>
    <xf numFmtId="164" fontId="2" fillId="0" borderId="0" xfId="2" applyNumberFormat="1"/>
    <xf numFmtId="0" fontId="2" fillId="0" borderId="0" xfId="2" applyAlignment="1">
      <alignment vertical="top"/>
    </xf>
    <xf numFmtId="44" fontId="6" fillId="0" borderId="13" xfId="3" applyFont="1" applyBorder="1" applyProtection="1">
      <protection hidden="1"/>
    </xf>
    <xf numFmtId="0" fontId="2" fillId="0" borderId="17" xfId="2" applyBorder="1" applyProtection="1">
      <protection hidden="1"/>
    </xf>
    <xf numFmtId="0" fontId="10" fillId="0" borderId="5" xfId="0" applyFont="1" applyBorder="1"/>
    <xf numFmtId="164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164" fontId="3" fillId="6" borderId="6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2" fillId="3" borderId="2" xfId="2" applyFill="1" applyBorder="1" applyProtection="1">
      <protection locked="0"/>
    </xf>
    <xf numFmtId="0" fontId="3" fillId="6" borderId="13" xfId="0" applyFont="1" applyFill="1" applyBorder="1" applyAlignment="1">
      <alignment horizontal="center"/>
    </xf>
    <xf numFmtId="164" fontId="3" fillId="6" borderId="19" xfId="0" applyNumberFormat="1" applyFont="1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0" borderId="0" xfId="2" applyFont="1" applyAlignment="1">
      <alignment wrapText="1"/>
    </xf>
    <xf numFmtId="0" fontId="6" fillId="0" borderId="0" xfId="2" applyFont="1" applyAlignment="1">
      <alignment horizontal="centerContinuous"/>
    </xf>
    <xf numFmtId="0" fontId="2" fillId="0" borderId="0" xfId="2" applyAlignment="1">
      <alignment horizontal="centerContinuous" vertical="top"/>
    </xf>
    <xf numFmtId="0" fontId="9" fillId="4" borderId="24" xfId="2" applyFont="1" applyFill="1" applyBorder="1" applyAlignment="1" applyProtection="1">
      <alignment horizontal="centerContinuous"/>
      <protection hidden="1"/>
    </xf>
    <xf numFmtId="0" fontId="4" fillId="2" borderId="3" xfId="0" applyFont="1" applyFill="1" applyBorder="1" applyAlignment="1">
      <alignment horizontal="centerContinuous"/>
    </xf>
    <xf numFmtId="0" fontId="2" fillId="0" borderId="15" xfId="2" applyBorder="1" applyAlignment="1" applyProtection="1">
      <alignment horizontal="centerContinuous"/>
      <protection hidden="1"/>
    </xf>
    <xf numFmtId="0" fontId="2" fillId="0" borderId="25" xfId="2" applyBorder="1" applyAlignment="1" applyProtection="1">
      <alignment horizontal="centerContinuous"/>
      <protection hidden="1"/>
    </xf>
    <xf numFmtId="0" fontId="7" fillId="2" borderId="20" xfId="2" applyFont="1" applyFill="1" applyBorder="1" applyAlignment="1" applyProtection="1">
      <alignment horizontal="centerContinuous"/>
      <protection hidden="1"/>
    </xf>
    <xf numFmtId="0" fontId="3" fillId="6" borderId="1" xfId="0" applyFont="1" applyFill="1" applyBorder="1" applyAlignment="1">
      <alignment horizontal="centerContinuous"/>
    </xf>
    <xf numFmtId="0" fontId="2" fillId="0" borderId="23" xfId="2" applyBorder="1" applyAlignment="1" applyProtection="1">
      <alignment horizontal="centerContinuous"/>
      <protection hidden="1"/>
    </xf>
    <xf numFmtId="0" fontId="6" fillId="0" borderId="5" xfId="2" applyFont="1" applyBorder="1" applyAlignment="1" applyProtection="1">
      <alignment horizontal="centerContinuous"/>
      <protection hidden="1"/>
    </xf>
    <xf numFmtId="0" fontId="6" fillId="0" borderId="1" xfId="2" applyFont="1" applyBorder="1" applyAlignment="1" applyProtection="1">
      <alignment horizontal="centerContinuous"/>
      <protection hidden="1"/>
    </xf>
    <xf numFmtId="0" fontId="0" fillId="0" borderId="5" xfId="0" applyBorder="1" applyAlignment="1">
      <alignment horizontal="centerContinuous" wrapText="1"/>
    </xf>
    <xf numFmtId="0" fontId="2" fillId="0" borderId="5" xfId="2" applyBorder="1" applyAlignment="1" applyProtection="1">
      <alignment horizontal="centerContinuous" wrapText="1"/>
      <protection hidden="1"/>
    </xf>
    <xf numFmtId="0" fontId="1" fillId="0" borderId="5" xfId="2" applyFont="1" applyBorder="1" applyAlignment="1" applyProtection="1">
      <alignment horizontal="centerContinuous" wrapText="1"/>
      <protection hidden="1"/>
    </xf>
    <xf numFmtId="0" fontId="0" fillId="0" borderId="22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18" xfId="0" applyBorder="1" applyAlignment="1">
      <alignment horizontal="centerContinuous" wrapText="1"/>
    </xf>
    <xf numFmtId="0" fontId="2" fillId="0" borderId="5" xfId="2" applyBorder="1" applyAlignment="1" applyProtection="1">
      <alignment horizontal="centerContinuous"/>
      <protection hidden="1"/>
    </xf>
    <xf numFmtId="0" fontId="6" fillId="3" borderId="5" xfId="2" applyFont="1" applyFill="1" applyBorder="1" applyAlignment="1" applyProtection="1">
      <alignment horizontal="centerContinuous"/>
      <protection locked="0"/>
    </xf>
    <xf numFmtId="0" fontId="2" fillId="3" borderId="5" xfId="2" applyFill="1" applyBorder="1" applyAlignment="1" applyProtection="1">
      <alignment horizontal="centerContinuous" wrapText="1"/>
      <protection locked="0"/>
    </xf>
    <xf numFmtId="0" fontId="1" fillId="0" borderId="21" xfId="2" applyFont="1" applyBorder="1" applyAlignment="1" applyProtection="1">
      <alignment horizontal="centerContinuous"/>
      <protection hidden="1"/>
    </xf>
    <xf numFmtId="0" fontId="2" fillId="0" borderId="1" xfId="2" applyBorder="1" applyAlignment="1" applyProtection="1">
      <alignment horizontal="centerContinuous"/>
      <protection hidden="1"/>
    </xf>
    <xf numFmtId="0" fontId="2" fillId="0" borderId="22" xfId="2" applyBorder="1" applyAlignment="1" applyProtection="1">
      <alignment horizontal="centerContinuous"/>
      <protection hidden="1"/>
    </xf>
    <xf numFmtId="0" fontId="0" fillId="0" borderId="26" xfId="0" applyBorder="1" applyAlignment="1">
      <alignment horizontal="centerContinuous" wrapText="1"/>
    </xf>
    <xf numFmtId="0" fontId="0" fillId="0" borderId="27" xfId="0" applyBorder="1" applyAlignment="1">
      <alignment horizontal="centerContinuous" wrapText="1"/>
    </xf>
    <xf numFmtId="0" fontId="2" fillId="0" borderId="21" xfId="2" applyBorder="1" applyAlignment="1" applyProtection="1">
      <alignment horizontal="centerContinuous"/>
      <protection hidden="1"/>
    </xf>
    <xf numFmtId="0" fontId="0" fillId="0" borderId="1" xfId="0" applyBorder="1" applyAlignment="1">
      <alignment horizontal="centerContinuous"/>
    </xf>
    <xf numFmtId="0" fontId="4" fillId="2" borderId="28" xfId="0" applyFont="1" applyFill="1" applyBorder="1" applyAlignment="1">
      <alignment horizontal="centerContinuous"/>
    </xf>
  </cellXfs>
  <cellStyles count="4">
    <cellStyle name="Currency 2" xfId="3" xr:uid="{00000000-0005-0000-0000-000003000000}"/>
    <cellStyle name="Normal" xfId="0" builtinId="0"/>
    <cellStyle name="Normal 2" xfId="1" xr:uid="{00000000-0005-0000-0000-000001000000}"/>
    <cellStyle name="Normal 3" xfId="2" xr:uid="{00000000-0005-0000-0000-000002000000}"/>
  </cellStyles>
  <dxfs count="15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view="pageBreakPreview" zoomScale="130" zoomScaleNormal="100" zoomScaleSheetLayoutView="130" workbookViewId="0">
      <selection activeCell="B10" sqref="B10"/>
    </sheetView>
  </sheetViews>
  <sheetFormatPr defaultColWidth="8.7109375" defaultRowHeight="15" x14ac:dyDescent="0.25"/>
  <cols>
    <col min="1" max="1" width="6" style="34" customWidth="1"/>
    <col min="2" max="2" width="80.7109375" style="2" customWidth="1"/>
    <col min="3" max="3" width="8.7109375" style="1" customWidth="1"/>
    <col min="4" max="16384" width="8.7109375" style="1"/>
  </cols>
  <sheetData>
    <row r="1" spans="1:2" x14ac:dyDescent="0.25">
      <c r="A1" s="50" t="s">
        <v>0</v>
      </c>
      <c r="B1" s="50"/>
    </row>
    <row r="2" spans="1:2" x14ac:dyDescent="0.25">
      <c r="A2" s="34" t="s">
        <v>1</v>
      </c>
      <c r="B2" s="1" t="s">
        <v>2</v>
      </c>
    </row>
    <row r="3" spans="1:2" x14ac:dyDescent="0.25">
      <c r="A3" s="34" t="s">
        <v>3</v>
      </c>
      <c r="B3" s="1" t="s">
        <v>4</v>
      </c>
    </row>
    <row r="4" spans="1:2" x14ac:dyDescent="0.25">
      <c r="A4" s="51"/>
      <c r="B4" s="51"/>
    </row>
    <row r="5" spans="1:2" x14ac:dyDescent="0.25">
      <c r="A5" s="51"/>
      <c r="B5" s="51"/>
    </row>
    <row r="6" spans="1:2" x14ac:dyDescent="0.25">
      <c r="A6" s="50" t="s">
        <v>5</v>
      </c>
      <c r="B6" s="50"/>
    </row>
    <row r="7" spans="1:2" x14ac:dyDescent="0.25">
      <c r="A7" s="34" t="s">
        <v>1</v>
      </c>
      <c r="B7" s="2" t="s">
        <v>6</v>
      </c>
    </row>
    <row r="8" spans="1:2" ht="28.9" customHeight="1" x14ac:dyDescent="0.25">
      <c r="A8" s="34" t="s">
        <v>3</v>
      </c>
      <c r="B8" s="49" t="s">
        <v>7</v>
      </c>
    </row>
    <row r="9" spans="1:2" ht="72" customHeight="1" x14ac:dyDescent="0.25">
      <c r="A9" s="34" t="s">
        <v>8</v>
      </c>
      <c r="B9" s="49" t="s">
        <v>9</v>
      </c>
    </row>
    <row r="10" spans="1:2" ht="28.9" customHeight="1" x14ac:dyDescent="0.25">
      <c r="A10" s="34" t="s">
        <v>10</v>
      </c>
      <c r="B10" s="2" t="s">
        <v>11</v>
      </c>
    </row>
    <row r="11" spans="1:2" ht="28.9" customHeight="1" x14ac:dyDescent="0.25">
      <c r="A11" s="34" t="s">
        <v>12</v>
      </c>
      <c r="B11" s="2" t="s">
        <v>13</v>
      </c>
    </row>
    <row r="12" spans="1:2" x14ac:dyDescent="0.25">
      <c r="A12" s="51"/>
      <c r="B12" s="51"/>
    </row>
    <row r="13" spans="1:2" x14ac:dyDescent="0.25">
      <c r="A13" s="51"/>
      <c r="B13" s="51"/>
    </row>
    <row r="14" spans="1:2" x14ac:dyDescent="0.25">
      <c r="A14" s="51"/>
      <c r="B14" s="51"/>
    </row>
    <row r="15" spans="1:2" x14ac:dyDescent="0.25">
      <c r="A15" s="51"/>
      <c r="B15" s="51"/>
    </row>
    <row r="16" spans="1:2" x14ac:dyDescent="0.25">
      <c r="A16" s="51"/>
      <c r="B16" s="51"/>
    </row>
    <row r="17" spans="1:2" x14ac:dyDescent="0.25">
      <c r="A17" s="51"/>
      <c r="B17" s="51"/>
    </row>
    <row r="18" spans="1:2" x14ac:dyDescent="0.25">
      <c r="A18" s="51"/>
      <c r="B18" s="51"/>
    </row>
    <row r="19" spans="1:2" x14ac:dyDescent="0.25">
      <c r="A19" s="51"/>
      <c r="B19" s="51"/>
    </row>
    <row r="20" spans="1:2" x14ac:dyDescent="0.25">
      <c r="A20" s="51"/>
      <c r="B20" s="51"/>
    </row>
    <row r="21" spans="1:2" x14ac:dyDescent="0.25">
      <c r="A21" s="51"/>
      <c r="B21" s="51"/>
    </row>
    <row r="22" spans="1:2" x14ac:dyDescent="0.25">
      <c r="A22" s="51"/>
      <c r="B22" s="51"/>
    </row>
    <row r="23" spans="1:2" x14ac:dyDescent="0.25">
      <c r="A23" s="51"/>
      <c r="B23" s="51"/>
    </row>
    <row r="24" spans="1:2" x14ac:dyDescent="0.25">
      <c r="A24" s="51"/>
      <c r="B24" s="51"/>
    </row>
    <row r="25" spans="1:2" x14ac:dyDescent="0.25">
      <c r="A25" s="51"/>
      <c r="B25" s="51"/>
    </row>
    <row r="26" spans="1:2" x14ac:dyDescent="0.25">
      <c r="A26" s="51"/>
      <c r="B26" s="51"/>
    </row>
    <row r="27" spans="1:2" x14ac:dyDescent="0.25">
      <c r="A27" s="51"/>
      <c r="B27" s="51"/>
    </row>
    <row r="28" spans="1:2" x14ac:dyDescent="0.25">
      <c r="A28" s="51"/>
      <c r="B28" s="51"/>
    </row>
    <row r="29" spans="1:2" x14ac:dyDescent="0.25">
      <c r="A29" s="51"/>
      <c r="B29" s="51"/>
    </row>
    <row r="30" spans="1:2" x14ac:dyDescent="0.25">
      <c r="A30" s="51"/>
      <c r="B30" s="51"/>
    </row>
    <row r="31" spans="1:2" x14ac:dyDescent="0.25">
      <c r="A31" s="51"/>
      <c r="B31" s="51"/>
    </row>
    <row r="32" spans="1:2" x14ac:dyDescent="0.25">
      <c r="A32" s="51"/>
      <c r="B32" s="51"/>
    </row>
    <row r="33" spans="1:2" x14ac:dyDescent="0.25">
      <c r="A33" s="51"/>
      <c r="B33" s="51"/>
    </row>
    <row r="34" spans="1:2" x14ac:dyDescent="0.25">
      <c r="A34" s="51"/>
      <c r="B34" s="51"/>
    </row>
    <row r="35" spans="1:2" x14ac:dyDescent="0.25">
      <c r="A35" s="51"/>
      <c r="B35" s="51"/>
    </row>
    <row r="36" spans="1:2" x14ac:dyDescent="0.25">
      <c r="A36" s="51"/>
      <c r="B36" s="51"/>
    </row>
    <row r="37" spans="1:2" x14ac:dyDescent="0.25">
      <c r="A37" s="51"/>
      <c r="B37" s="51"/>
    </row>
    <row r="38" spans="1:2" x14ac:dyDescent="0.25">
      <c r="A38" s="51"/>
      <c r="B38" s="51"/>
    </row>
    <row r="39" spans="1:2" x14ac:dyDescent="0.25">
      <c r="A39" s="51"/>
      <c r="B39" s="51"/>
    </row>
    <row r="40" spans="1:2" x14ac:dyDescent="0.25">
      <c r="A40" s="51"/>
      <c r="B40" s="51"/>
    </row>
    <row r="41" spans="1:2" x14ac:dyDescent="0.25">
      <c r="A41" s="51"/>
      <c r="B41" s="51"/>
    </row>
    <row r="42" spans="1:2" x14ac:dyDescent="0.25">
      <c r="A42" s="51"/>
      <c r="B42" s="51"/>
    </row>
    <row r="43" spans="1:2" x14ac:dyDescent="0.25">
      <c r="A43" s="51"/>
      <c r="B43" s="51"/>
    </row>
    <row r="44" spans="1:2" x14ac:dyDescent="0.25">
      <c r="A44" s="51"/>
      <c r="B44" s="51"/>
    </row>
    <row r="45" spans="1:2" x14ac:dyDescent="0.25">
      <c r="A45" s="51"/>
      <c r="B45" s="51"/>
    </row>
    <row r="46" spans="1:2" x14ac:dyDescent="0.25">
      <c r="A46" s="51"/>
      <c r="B46" s="51"/>
    </row>
    <row r="47" spans="1:2" x14ac:dyDescent="0.25">
      <c r="A47" s="51"/>
      <c r="B47" s="51"/>
    </row>
    <row r="48" spans="1:2" x14ac:dyDescent="0.25">
      <c r="A48" s="51"/>
      <c r="B48" s="51"/>
    </row>
  </sheetData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view="pageLayout" topLeftCell="A43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125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48">
        <v>103927</v>
      </c>
      <c r="C11" s="17" t="s">
        <v>38</v>
      </c>
      <c r="D11" s="48">
        <v>103427</v>
      </c>
      <c r="E11" s="22" t="s">
        <v>39</v>
      </c>
      <c r="F11" s="48">
        <v>102800</v>
      </c>
      <c r="G11" s="33"/>
    </row>
    <row r="12" spans="1:7" x14ac:dyDescent="0.25">
      <c r="A12" s="21" t="s">
        <v>40</v>
      </c>
      <c r="B12" s="48">
        <v>103927</v>
      </c>
      <c r="C12" s="17" t="s">
        <v>41</v>
      </c>
      <c r="D12" s="48">
        <v>103127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103427</v>
      </c>
      <c r="C13" s="17" t="s">
        <v>43</v>
      </c>
      <c r="D13" s="48">
        <v>103127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70" priority="10" operator="containsText" text="&quot;">
      <formula>NOT(ISERROR(SEARCH("""",A18)))</formula>
    </cfRule>
  </conditionalFormatting>
  <conditionalFormatting sqref="A36:A56">
    <cfRule type="containsText" dxfId="69" priority="5" operator="containsText" text="&quot;">
      <formula>NOT(ISERROR(SEARCH("""",A36)))</formula>
    </cfRule>
  </conditionalFormatting>
  <conditionalFormatting sqref="A5:C8">
    <cfRule type="containsText" dxfId="68" priority="16" operator="containsText" text="&quot;">
      <formula>NOT(ISERROR(SEARCH("""",A5)))</formula>
    </cfRule>
  </conditionalFormatting>
  <conditionalFormatting sqref="A2:F2">
    <cfRule type="containsText" dxfId="67" priority="25" operator="containsText" text="&quot;">
      <formula>NOT(ISERROR(SEARCH("""",A2)))</formula>
    </cfRule>
  </conditionalFormatting>
  <conditionalFormatting sqref="B11:B13">
    <cfRule type="containsText" dxfId="66" priority="13" operator="containsText" text="&quot;">
      <formula>NOT(ISERROR(SEARCH("""",B11)))</formula>
    </cfRule>
  </conditionalFormatting>
  <conditionalFormatting sqref="C18:C54 C56">
    <cfRule type="containsText" dxfId="65" priority="2" operator="containsText" text="&quot;">
      <formula>NOT(ISERROR(SEARCH("""",C18)))</formula>
    </cfRule>
  </conditionalFormatting>
  <conditionalFormatting sqref="D11:D13">
    <cfRule type="containsText" dxfId="64" priority="12" operator="containsText" text="&quot;">
      <formula>NOT(ISERROR(SEARCH("""",D11)))</formula>
    </cfRule>
  </conditionalFormatting>
  <conditionalFormatting sqref="D18:D56">
    <cfRule type="containsText" dxfId="63" priority="1" operator="containsText" text="&quot;">
      <formula>NOT(ISERROR(SEARCH("""",D18)))</formula>
    </cfRule>
  </conditionalFormatting>
  <conditionalFormatting sqref="D5:F7">
    <cfRule type="containsText" dxfId="62" priority="14" operator="containsText" text="&quot;">
      <formula>NOT(ISERROR(SEARCH("""",D5)))</formula>
    </cfRule>
  </conditionalFormatting>
  <conditionalFormatting sqref="F11">
    <cfRule type="containsText" dxfId="61" priority="11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900-000000000000}"/>
    <dataValidation allowBlank="1" showInputMessage="1" showErrorMessage="1" error="Only one vehicle configuration may be used on each spreadsheet." sqref="E7:E8 E13" xr:uid="{00000000-0002-0000-0900-000001000000}"/>
    <dataValidation type="list" allowBlank="1" showInputMessage="1" showErrorMessage="1" error="Only Yes or No may be entered." sqref="E18:E56" xr:uid="{00000000-0002-0000-09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view="pageLayout" topLeftCell="A41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126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28</v>
      </c>
      <c r="B7" s="57" t="s">
        <v>109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32</v>
      </c>
      <c r="B8" s="57" t="s">
        <v>118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48">
        <v>109627</v>
      </c>
      <c r="C11" s="17" t="s">
        <v>38</v>
      </c>
      <c r="D11" s="48">
        <v>109427</v>
      </c>
      <c r="E11" s="22" t="s">
        <v>39</v>
      </c>
      <c r="F11" s="48">
        <v>109000</v>
      </c>
      <c r="G11" s="33"/>
    </row>
    <row r="12" spans="1:7" x14ac:dyDescent="0.25">
      <c r="A12" s="21" t="s">
        <v>40</v>
      </c>
      <c r="B12" s="48">
        <v>109627</v>
      </c>
      <c r="C12" s="17" t="s">
        <v>41</v>
      </c>
      <c r="D12" s="48">
        <v>109227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109427</v>
      </c>
      <c r="C13" s="17" t="s">
        <v>43</v>
      </c>
      <c r="D13" s="48">
        <v>109227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60" priority="10" operator="containsText" text="&quot;">
      <formula>NOT(ISERROR(SEARCH("""",A18)))</formula>
    </cfRule>
  </conditionalFormatting>
  <conditionalFormatting sqref="A36:A56">
    <cfRule type="containsText" dxfId="59" priority="5" operator="containsText" text="&quot;">
      <formula>NOT(ISERROR(SEARCH("""",A36)))</formula>
    </cfRule>
  </conditionalFormatting>
  <conditionalFormatting sqref="A5:C8">
    <cfRule type="containsText" dxfId="58" priority="16" operator="containsText" text="&quot;">
      <formula>NOT(ISERROR(SEARCH("""",A5)))</formula>
    </cfRule>
  </conditionalFormatting>
  <conditionalFormatting sqref="A2:F2">
    <cfRule type="containsText" dxfId="57" priority="27" operator="containsText" text="&quot;">
      <formula>NOT(ISERROR(SEARCH("""",A2)))</formula>
    </cfRule>
  </conditionalFormatting>
  <conditionalFormatting sqref="B11:B13">
    <cfRule type="containsText" dxfId="56" priority="13" operator="containsText" text="&quot;">
      <formula>NOT(ISERROR(SEARCH("""",B11)))</formula>
    </cfRule>
  </conditionalFormatting>
  <conditionalFormatting sqref="C18:C54 C56">
    <cfRule type="containsText" dxfId="55" priority="2" operator="containsText" text="&quot;">
      <formula>NOT(ISERROR(SEARCH("""",C18)))</formula>
    </cfRule>
  </conditionalFormatting>
  <conditionalFormatting sqref="D11:D13">
    <cfRule type="containsText" dxfId="54" priority="12" operator="containsText" text="&quot;">
      <formula>NOT(ISERROR(SEARCH("""",D11)))</formula>
    </cfRule>
  </conditionalFormatting>
  <conditionalFormatting sqref="D18:D56">
    <cfRule type="containsText" dxfId="53" priority="1" operator="containsText" text="&quot;">
      <formula>NOT(ISERROR(SEARCH("""",D18)))</formula>
    </cfRule>
  </conditionalFormatting>
  <conditionalFormatting sqref="D5:F7">
    <cfRule type="containsText" dxfId="52" priority="14" operator="containsText" text="&quot;">
      <formula>NOT(ISERROR(SEARCH("""",D5)))</formula>
    </cfRule>
  </conditionalFormatting>
  <conditionalFormatting sqref="F11">
    <cfRule type="containsText" dxfId="51" priority="11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A00-000000000000}">
      <formula1>"Yes, No"</formula1>
    </dataValidation>
    <dataValidation allowBlank="1" showInputMessage="1" showErrorMessage="1" error="Only one vehicle configuration may be used on each spreadsheet." sqref="E7:E8 E13" xr:uid="{00000000-0002-0000-0A00-000001000000}"/>
    <dataValidation allowBlank="1" showInputMessage="1" showErrorMessage="1" error="Only Yes or No may be entered." sqref="E64" xr:uid="{00000000-0002-0000-0A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view="pageLayout" topLeftCell="A43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127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48">
        <v>109627</v>
      </c>
      <c r="C11" s="17" t="s">
        <v>38</v>
      </c>
      <c r="D11" s="48">
        <v>109427</v>
      </c>
      <c r="E11" s="22" t="s">
        <v>39</v>
      </c>
      <c r="F11" s="48">
        <v>109000</v>
      </c>
      <c r="G11" s="33"/>
    </row>
    <row r="12" spans="1:7" x14ac:dyDescent="0.25">
      <c r="A12" s="21" t="s">
        <v>40</v>
      </c>
      <c r="B12" s="48">
        <v>109627</v>
      </c>
      <c r="C12" s="17" t="s">
        <v>41</v>
      </c>
      <c r="D12" s="48">
        <v>109227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109427</v>
      </c>
      <c r="C13" s="17" t="s">
        <v>43</v>
      </c>
      <c r="D13" s="48">
        <v>109227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50" priority="10" operator="containsText" text="&quot;">
      <formula>NOT(ISERROR(SEARCH("""",A18)))</formula>
    </cfRule>
  </conditionalFormatting>
  <conditionalFormatting sqref="A36:A56">
    <cfRule type="containsText" dxfId="49" priority="5" operator="containsText" text="&quot;">
      <formula>NOT(ISERROR(SEARCH("""",A36)))</formula>
    </cfRule>
  </conditionalFormatting>
  <conditionalFormatting sqref="A5:C8">
    <cfRule type="containsText" dxfId="48" priority="16" operator="containsText" text="&quot;">
      <formula>NOT(ISERROR(SEARCH("""",A5)))</formula>
    </cfRule>
  </conditionalFormatting>
  <conditionalFormatting sqref="A2:F2">
    <cfRule type="containsText" dxfId="47" priority="27" operator="containsText" text="&quot;">
      <formula>NOT(ISERROR(SEARCH("""",A2)))</formula>
    </cfRule>
  </conditionalFormatting>
  <conditionalFormatting sqref="B11:B13">
    <cfRule type="containsText" dxfId="46" priority="13" operator="containsText" text="&quot;">
      <formula>NOT(ISERROR(SEARCH("""",B11)))</formula>
    </cfRule>
  </conditionalFormatting>
  <conditionalFormatting sqref="C18:C54 C56">
    <cfRule type="containsText" dxfId="45" priority="2" operator="containsText" text="&quot;">
      <formula>NOT(ISERROR(SEARCH("""",C18)))</formula>
    </cfRule>
  </conditionalFormatting>
  <conditionalFormatting sqref="D11:D13">
    <cfRule type="containsText" dxfId="44" priority="12" operator="containsText" text="&quot;">
      <formula>NOT(ISERROR(SEARCH("""",D11)))</formula>
    </cfRule>
  </conditionalFormatting>
  <conditionalFormatting sqref="D18:D56">
    <cfRule type="containsText" dxfId="43" priority="1" operator="containsText" text="&quot;">
      <formula>NOT(ISERROR(SEARCH("""",D18)))</formula>
    </cfRule>
  </conditionalFormatting>
  <conditionalFormatting sqref="D5:F7">
    <cfRule type="containsText" dxfId="42" priority="14" operator="containsText" text="&quot;">
      <formula>NOT(ISERROR(SEARCH("""",D5)))</formula>
    </cfRule>
  </conditionalFormatting>
  <conditionalFormatting sqref="F11">
    <cfRule type="containsText" dxfId="41" priority="11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B00-000000000000}"/>
    <dataValidation allowBlank="1" showInputMessage="1" showErrorMessage="1" error="Only one vehicle configuration may be used on each spreadsheet." sqref="E7:E8 E13" xr:uid="{00000000-0002-0000-0B00-000001000000}"/>
    <dataValidation type="list" allowBlank="1" showInputMessage="1" showErrorMessage="1" error="Only Yes or No may be entered." sqref="E18:E56" xr:uid="{00000000-0002-0000-0B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view="pageLayout" topLeftCell="A46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128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129</v>
      </c>
      <c r="C5" s="57"/>
      <c r="D5" s="37" t="s">
        <v>30</v>
      </c>
      <c r="E5" s="57" t="s">
        <v>130</v>
      </c>
      <c r="F5" s="57"/>
    </row>
    <row r="6" spans="1:7" x14ac:dyDescent="0.25">
      <c r="A6" s="37" t="s">
        <v>24</v>
      </c>
      <c r="B6" s="57" t="s">
        <v>131</v>
      </c>
      <c r="C6" s="57"/>
      <c r="D6" s="35"/>
      <c r="E6" s="20"/>
      <c r="F6" s="36"/>
    </row>
    <row r="7" spans="1:7" ht="14.65" customHeight="1" x14ac:dyDescent="0.25">
      <c r="A7" s="37" t="s">
        <v>32</v>
      </c>
      <c r="B7" s="57" t="s">
        <v>132</v>
      </c>
      <c r="C7" s="57"/>
      <c r="D7" s="27"/>
      <c r="E7" s="77"/>
      <c r="F7" s="77"/>
    </row>
    <row r="8" spans="1:7" ht="15" customHeight="1" thickBot="1" x14ac:dyDescent="0.3">
      <c r="A8" s="37" t="s">
        <v>28</v>
      </c>
      <c r="B8" s="57" t="s">
        <v>133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393216</v>
      </c>
      <c r="C11" s="17" t="s">
        <v>38</v>
      </c>
      <c r="D11" s="38">
        <v>392216</v>
      </c>
      <c r="E11" s="22" t="s">
        <v>39</v>
      </c>
      <c r="F11" s="38">
        <v>385000</v>
      </c>
      <c r="G11" s="33"/>
    </row>
    <row r="12" spans="1:7" x14ac:dyDescent="0.25">
      <c r="A12" s="21" t="s">
        <v>40</v>
      </c>
      <c r="B12" s="38">
        <v>393216</v>
      </c>
      <c r="C12" s="17" t="s">
        <v>41</v>
      </c>
      <c r="D12" s="38">
        <v>391216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392216</v>
      </c>
      <c r="C13" s="17" t="s">
        <v>43</v>
      </c>
      <c r="D13" s="38">
        <v>390000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40" priority="12" operator="containsText" text="&quot;">
      <formula>NOT(ISERROR(SEARCH("""",A18)))</formula>
    </cfRule>
  </conditionalFormatting>
  <conditionalFormatting sqref="A36:A56">
    <cfRule type="containsText" dxfId="39" priority="5" operator="containsText" text="&quot;">
      <formula>NOT(ISERROR(SEARCH("""",A36)))</formula>
    </cfRule>
  </conditionalFormatting>
  <conditionalFormatting sqref="A5:C8">
    <cfRule type="containsText" dxfId="38" priority="17" operator="containsText" text="&quot;">
      <formula>NOT(ISERROR(SEARCH("""",A5)))</formula>
    </cfRule>
  </conditionalFormatting>
  <conditionalFormatting sqref="A2:F2">
    <cfRule type="containsText" dxfId="37" priority="24" operator="containsText" text="&quot;">
      <formula>NOT(ISERROR(SEARCH("""",A2)))</formula>
    </cfRule>
  </conditionalFormatting>
  <conditionalFormatting sqref="B11:B13">
    <cfRule type="containsText" dxfId="36" priority="15" operator="containsText" text="&quot;">
      <formula>NOT(ISERROR(SEARCH("""",B11)))</formula>
    </cfRule>
  </conditionalFormatting>
  <conditionalFormatting sqref="C18:C54 C56">
    <cfRule type="containsText" dxfId="35" priority="2" operator="containsText" text="&quot;">
      <formula>NOT(ISERROR(SEARCH("""",C18)))</formula>
    </cfRule>
  </conditionalFormatting>
  <conditionalFormatting sqref="D11:D13">
    <cfRule type="containsText" dxfId="34" priority="14" operator="containsText" text="&quot;">
      <formula>NOT(ISERROR(SEARCH("""",D11)))</formula>
    </cfRule>
  </conditionalFormatting>
  <conditionalFormatting sqref="D18:D56">
    <cfRule type="containsText" dxfId="33" priority="1" operator="containsText" text="&quot;">
      <formula>NOT(ISERROR(SEARCH("""",D18)))</formula>
    </cfRule>
  </conditionalFormatting>
  <conditionalFormatting sqref="D5:F5">
    <cfRule type="containsText" dxfId="32" priority="16" operator="containsText" text="&quot;">
      <formula>NOT(ISERROR(SEARCH("""",D5)))</formula>
    </cfRule>
  </conditionalFormatting>
  <conditionalFormatting sqref="E7:F7">
    <cfRule type="containsText" dxfId="31" priority="28" operator="containsText" text="&quot;">
      <formula>NOT(ISERROR(SEARCH("""",E7)))</formula>
    </cfRule>
  </conditionalFormatting>
  <conditionalFormatting sqref="F11">
    <cfRule type="containsText" dxfId="30" priority="13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C00-000000000000}">
      <formula1>"Yes, No"</formula1>
    </dataValidation>
    <dataValidation allowBlank="1" showInputMessage="1" showErrorMessage="1" error="Only one vehicle configuration may be used on each spreadsheet." sqref="E5:E8 E13" xr:uid="{00000000-0002-0000-0C00-000001000000}"/>
    <dataValidation allowBlank="1" showInputMessage="1" showErrorMessage="1" error="Only Yes or No may be entered." sqref="E64" xr:uid="{00000000-0002-0000-0C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view="pageLayout" topLeftCell="A49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78" t="s">
        <v>134</v>
      </c>
      <c r="B2" s="78"/>
      <c r="C2" s="78"/>
      <c r="D2" s="78"/>
      <c r="E2" s="78"/>
      <c r="F2" s="78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  <c r="G10" s="33"/>
    </row>
    <row r="11" spans="1:7" x14ac:dyDescent="0.25">
      <c r="A11" s="21" t="s">
        <v>37</v>
      </c>
      <c r="B11" s="48">
        <v>111956</v>
      </c>
      <c r="C11" s="17" t="s">
        <v>38</v>
      </c>
      <c r="D11" s="32">
        <v>103891.07</v>
      </c>
      <c r="E11" s="22" t="s">
        <v>39</v>
      </c>
      <c r="F11" s="48">
        <v>111000</v>
      </c>
      <c r="G11" s="33"/>
    </row>
    <row r="12" spans="1:7" x14ac:dyDescent="0.25">
      <c r="A12" s="21" t="s">
        <v>40</v>
      </c>
      <c r="B12" s="48">
        <v>111956</v>
      </c>
      <c r="C12" s="17" t="s">
        <v>41</v>
      </c>
      <c r="D12" s="32">
        <v>103891.07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111656</v>
      </c>
      <c r="C13" s="17" t="s">
        <v>43</v>
      </c>
      <c r="D13" s="32">
        <v>103891.07</v>
      </c>
      <c r="E13" s="16"/>
      <c r="F13" s="15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29" priority="10" operator="containsText" text="&quot;">
      <formula>NOT(ISERROR(SEARCH("""",A18)))</formula>
    </cfRule>
  </conditionalFormatting>
  <conditionalFormatting sqref="A36:A56">
    <cfRule type="containsText" dxfId="28" priority="5" operator="containsText" text="&quot;">
      <formula>NOT(ISERROR(SEARCH("""",A36)))</formula>
    </cfRule>
  </conditionalFormatting>
  <conditionalFormatting sqref="A5:C8">
    <cfRule type="containsText" dxfId="27" priority="15" operator="containsText" text="&quot;">
      <formula>NOT(ISERROR(SEARCH("""",A5)))</formula>
    </cfRule>
  </conditionalFormatting>
  <conditionalFormatting sqref="A2:F2">
    <cfRule type="containsText" dxfId="26" priority="27" operator="containsText" text="&quot;">
      <formula>NOT(ISERROR(SEARCH("""",A2)))</formula>
    </cfRule>
  </conditionalFormatting>
  <conditionalFormatting sqref="B11:B13">
    <cfRule type="containsText" dxfId="25" priority="12" operator="containsText" text="&quot;">
      <formula>NOT(ISERROR(SEARCH("""",B11)))</formula>
    </cfRule>
  </conditionalFormatting>
  <conditionalFormatting sqref="C18:C54 C56">
    <cfRule type="containsText" dxfId="24" priority="2" operator="containsText" text="&quot;">
      <formula>NOT(ISERROR(SEARCH("""",C18)))</formula>
    </cfRule>
  </conditionalFormatting>
  <conditionalFormatting sqref="D11:D13">
    <cfRule type="containsText" dxfId="23" priority="22" operator="containsText" text="&quot;">
      <formula>NOT(ISERROR(SEARCH("""",D11)))</formula>
    </cfRule>
  </conditionalFormatting>
  <conditionalFormatting sqref="D18:D56">
    <cfRule type="containsText" dxfId="22" priority="1" operator="containsText" text="&quot;">
      <formula>NOT(ISERROR(SEARCH("""",D18)))</formula>
    </cfRule>
  </conditionalFormatting>
  <conditionalFormatting sqref="D5:F7">
    <cfRule type="containsText" dxfId="21" priority="13" operator="containsText" text="&quot;">
      <formula>NOT(ISERROR(SEARCH("""",D5)))</formula>
    </cfRule>
  </conditionalFormatting>
  <conditionalFormatting sqref="F11">
    <cfRule type="containsText" dxfId="20" priority="11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D00-000000000000}">
      <formula1>"Yes, No"</formula1>
    </dataValidation>
    <dataValidation allowBlank="1" showInputMessage="1" showErrorMessage="1" error="Only one vehicle configuration may be used on each spreadsheet." sqref="E7:E8 E13" xr:uid="{00000000-0002-0000-0D00-000001000000}"/>
    <dataValidation allowBlank="1" showInputMessage="1" showErrorMessage="1" error="Only Yes or No may be entered." sqref="E64" xr:uid="{00000000-0002-0000-0D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view="pageLayout" topLeftCell="A49" zoomScaleNormal="100" workbookViewId="0">
      <selection activeCell="E61" sqref="E61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78" t="s">
        <v>135</v>
      </c>
      <c r="B2" s="78"/>
      <c r="C2" s="78"/>
      <c r="D2" s="78"/>
      <c r="E2" s="78"/>
      <c r="F2" s="78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  <c r="G10" s="33"/>
    </row>
    <row r="11" spans="1:7" x14ac:dyDescent="0.25">
      <c r="A11" s="21" t="s">
        <v>37</v>
      </c>
      <c r="B11" s="48">
        <v>111956</v>
      </c>
      <c r="C11" s="17" t="s">
        <v>38</v>
      </c>
      <c r="D11" s="48">
        <v>111656</v>
      </c>
      <c r="E11" s="22" t="s">
        <v>39</v>
      </c>
      <c r="F11" s="48">
        <v>111000</v>
      </c>
      <c r="G11" s="33"/>
    </row>
    <row r="12" spans="1:7" x14ac:dyDescent="0.25">
      <c r="A12" s="21" t="s">
        <v>40</v>
      </c>
      <c r="B12" s="48">
        <v>111956</v>
      </c>
      <c r="C12" s="17" t="s">
        <v>41</v>
      </c>
      <c r="D12" s="48">
        <v>111356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111656</v>
      </c>
      <c r="C13" s="17" t="s">
        <v>43</v>
      </c>
      <c r="D13" s="48">
        <v>111356</v>
      </c>
      <c r="E13" s="16"/>
      <c r="F13" s="15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9" priority="10" operator="containsText" text="&quot;">
      <formula>NOT(ISERROR(SEARCH("""",A18)))</formula>
    </cfRule>
  </conditionalFormatting>
  <conditionalFormatting sqref="A36:A56">
    <cfRule type="containsText" dxfId="18" priority="5" operator="containsText" text="&quot;">
      <formula>NOT(ISERROR(SEARCH("""",A36)))</formula>
    </cfRule>
  </conditionalFormatting>
  <conditionalFormatting sqref="A5:C8">
    <cfRule type="containsText" dxfId="17" priority="16" operator="containsText" text="&quot;">
      <formula>NOT(ISERROR(SEARCH("""",A5)))</formula>
    </cfRule>
  </conditionalFormatting>
  <conditionalFormatting sqref="A2:F2">
    <cfRule type="containsText" dxfId="16" priority="28" operator="containsText" text="&quot;">
      <formula>NOT(ISERROR(SEARCH("""",A2)))</formula>
    </cfRule>
  </conditionalFormatting>
  <conditionalFormatting sqref="B11:B13">
    <cfRule type="containsText" dxfId="15" priority="13" operator="containsText" text="&quot;">
      <formula>NOT(ISERROR(SEARCH("""",B11)))</formula>
    </cfRule>
  </conditionalFormatting>
  <conditionalFormatting sqref="C18:C54 C56">
    <cfRule type="containsText" dxfId="14" priority="2" operator="containsText" text="&quot;">
      <formula>NOT(ISERROR(SEARCH("""",C18)))</formula>
    </cfRule>
  </conditionalFormatting>
  <conditionalFormatting sqref="D11:D13">
    <cfRule type="containsText" dxfId="13" priority="12" operator="containsText" text="&quot;">
      <formula>NOT(ISERROR(SEARCH("""",D11)))</formula>
    </cfRule>
  </conditionalFormatting>
  <conditionalFormatting sqref="D18:D56">
    <cfRule type="containsText" dxfId="12" priority="1" operator="containsText" text="&quot;">
      <formula>NOT(ISERROR(SEARCH("""",D18)))</formula>
    </cfRule>
  </conditionalFormatting>
  <conditionalFormatting sqref="D5:F7">
    <cfRule type="containsText" dxfId="11" priority="14" operator="containsText" text="&quot;">
      <formula>NOT(ISERROR(SEARCH("""",D5)))</formula>
    </cfRule>
  </conditionalFormatting>
  <conditionalFormatting sqref="F11">
    <cfRule type="containsText" dxfId="10" priority="11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E00-000000000000}"/>
    <dataValidation allowBlank="1" showInputMessage="1" showErrorMessage="1" error="Only one vehicle configuration may be used on each spreadsheet." sqref="E7:E8 E13" xr:uid="{00000000-0002-0000-0E00-000001000000}"/>
    <dataValidation type="list" allowBlank="1" showInputMessage="1" showErrorMessage="1" error="Only Yes or No may be entered." sqref="E18:E56" xr:uid="{00000000-0002-0000-0E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tabSelected="1" view="pageLayout" zoomScaleNormal="100" workbookViewId="0">
      <selection activeCell="F57" sqref="F57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78" t="s">
        <v>135</v>
      </c>
      <c r="B2" s="78"/>
      <c r="C2" s="78"/>
      <c r="D2" s="78"/>
      <c r="E2" s="78"/>
      <c r="F2" s="78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129</v>
      </c>
      <c r="C5" s="57"/>
      <c r="D5" s="37" t="s">
        <v>30</v>
      </c>
      <c r="E5" s="57" t="s">
        <v>130</v>
      </c>
      <c r="F5" s="57"/>
    </row>
    <row r="6" spans="1:7" x14ac:dyDescent="0.25">
      <c r="A6" s="37" t="s">
        <v>24</v>
      </c>
      <c r="B6" s="57" t="s">
        <v>131</v>
      </c>
      <c r="C6" s="57"/>
      <c r="D6" s="37"/>
      <c r="E6" s="57"/>
      <c r="F6" s="57"/>
    </row>
    <row r="7" spans="1:7" ht="14.65" customHeight="1" x14ac:dyDescent="0.25">
      <c r="A7" s="37" t="s">
        <v>32</v>
      </c>
      <c r="B7" s="57" t="s">
        <v>132</v>
      </c>
      <c r="C7" s="57"/>
      <c r="D7" s="37"/>
      <c r="E7" s="57"/>
      <c r="F7" s="57"/>
    </row>
    <row r="8" spans="1:7" ht="15" customHeight="1" thickBot="1" x14ac:dyDescent="0.3">
      <c r="A8" s="37" t="s">
        <v>28</v>
      </c>
      <c r="B8" s="57" t="s">
        <v>133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  <c r="G10" s="33"/>
    </row>
    <row r="11" spans="1:7" x14ac:dyDescent="0.25">
      <c r="A11" s="21" t="s">
        <v>37</v>
      </c>
      <c r="B11" s="38">
        <v>399919</v>
      </c>
      <c r="C11" s="17" t="s">
        <v>38</v>
      </c>
      <c r="D11" s="38">
        <v>397000</v>
      </c>
      <c r="E11" s="22" t="s">
        <v>39</v>
      </c>
      <c r="F11" s="38">
        <v>389000</v>
      </c>
      <c r="G11" s="33"/>
    </row>
    <row r="12" spans="1:7" x14ac:dyDescent="0.25">
      <c r="A12" s="21" t="s">
        <v>40</v>
      </c>
      <c r="B12" s="38">
        <v>399919</v>
      </c>
      <c r="C12" s="17" t="s">
        <v>41</v>
      </c>
      <c r="D12" s="38">
        <v>393000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397000</v>
      </c>
      <c r="C13" s="17" t="s">
        <v>43</v>
      </c>
      <c r="D13" s="38">
        <v>393000</v>
      </c>
      <c r="E13" s="16"/>
      <c r="F13" s="15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sheetProtection algorithmName="SHA-512" hashValue="3A3kiI0MrUeHwM5ps9EybXjFXx8VYiX1E6sw4KI5I6Ard5Gsq1gwaDssbXpSvzQ1dwThR/8PhmJQIgOkDEj8KQ==" saltValue="sa6MMlZJEwR1OiXgwPMilw==" spinCount="100000" sheet="1" objects="1" scenarios="1"/>
  <conditionalFormatting sqref="A18:A30">
    <cfRule type="containsText" dxfId="9" priority="10" operator="containsText" text="&quot;">
      <formula>NOT(ISERROR(SEARCH("""",A18)))</formula>
    </cfRule>
  </conditionalFormatting>
  <conditionalFormatting sqref="A36:A56">
    <cfRule type="containsText" dxfId="8" priority="5" operator="containsText" text="&quot;">
      <formula>NOT(ISERROR(SEARCH("""",A36)))</formula>
    </cfRule>
  </conditionalFormatting>
  <conditionalFormatting sqref="A5:C8">
    <cfRule type="containsText" dxfId="7" priority="16" operator="containsText" text="&quot;">
      <formula>NOT(ISERROR(SEARCH("""",A5)))</formula>
    </cfRule>
  </conditionalFormatting>
  <conditionalFormatting sqref="A2:F2">
    <cfRule type="containsText" dxfId="6" priority="43" operator="containsText" text="&quot;">
      <formula>NOT(ISERROR(SEARCH("""",A2)))</formula>
    </cfRule>
  </conditionalFormatting>
  <conditionalFormatting sqref="B11:B13">
    <cfRule type="containsText" dxfId="5" priority="13" operator="containsText" text="&quot;">
      <formula>NOT(ISERROR(SEARCH("""",B11)))</formula>
    </cfRule>
  </conditionalFormatting>
  <conditionalFormatting sqref="C18:C54 C56">
    <cfRule type="containsText" dxfId="4" priority="2" operator="containsText" text="&quot;">
      <formula>NOT(ISERROR(SEARCH("""",C18)))</formula>
    </cfRule>
  </conditionalFormatting>
  <conditionalFormatting sqref="D11:D13">
    <cfRule type="containsText" dxfId="3" priority="12" operator="containsText" text="&quot;">
      <formula>NOT(ISERROR(SEARCH("""",D11)))</formula>
    </cfRule>
  </conditionalFormatting>
  <conditionalFormatting sqref="D18:D56">
    <cfRule type="containsText" dxfId="2" priority="1" operator="containsText" text="&quot;">
      <formula>NOT(ISERROR(SEARCH("""",D18)))</formula>
    </cfRule>
  </conditionalFormatting>
  <conditionalFormatting sqref="D5:F7">
    <cfRule type="containsText" dxfId="1" priority="14" operator="containsText" text="&quot;">
      <formula>NOT(ISERROR(SEARCH("""",D5)))</formula>
    </cfRule>
  </conditionalFormatting>
  <conditionalFormatting sqref="F11">
    <cfRule type="containsText" dxfId="0" priority="11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6" xr:uid="{00000000-0002-0000-0F00-000000000000}">
      <formula1>"Yes, No"</formula1>
    </dataValidation>
    <dataValidation allowBlank="1" showInputMessage="1" showErrorMessage="1" error="Only one vehicle configuration may be used on each spreadsheet." sqref="E7:E8 E13" xr:uid="{00000000-0002-0000-0F00-000001000000}"/>
    <dataValidation allowBlank="1" showInputMessage="1" showErrorMessage="1" error="Only Yes or No may be entered." sqref="E64" xr:uid="{00000000-0002-0000-0F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view="pageLayout" topLeftCell="A43" zoomScaleNormal="100" workbookViewId="0">
      <selection activeCell="A49" sqref="A49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15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21</v>
      </c>
      <c r="C5" s="57"/>
      <c r="D5" s="37" t="s">
        <v>22</v>
      </c>
      <c r="E5" s="57" t="s">
        <v>23</v>
      </c>
      <c r="F5" s="57"/>
    </row>
    <row r="6" spans="1:7" x14ac:dyDescent="0.25">
      <c r="A6" s="37" t="s">
        <v>24</v>
      </c>
      <c r="B6" s="57" t="s">
        <v>25</v>
      </c>
      <c r="C6" s="57"/>
      <c r="D6" s="37" t="s">
        <v>26</v>
      </c>
      <c r="E6" s="57" t="s">
        <v>27</v>
      </c>
      <c r="F6" s="57"/>
    </row>
    <row r="7" spans="1:7" ht="14.65" customHeight="1" x14ac:dyDescent="0.25">
      <c r="A7" s="37" t="s">
        <v>28</v>
      </c>
      <c r="B7" s="57" t="s">
        <v>29</v>
      </c>
      <c r="C7" s="57"/>
      <c r="D7" s="37" t="s">
        <v>30</v>
      </c>
      <c r="E7" s="57" t="s">
        <v>31</v>
      </c>
      <c r="F7" s="57"/>
    </row>
    <row r="8" spans="1:7" ht="15" customHeight="1" thickBot="1" x14ac:dyDescent="0.3">
      <c r="A8" s="37" t="s">
        <v>32</v>
      </c>
      <c r="B8" s="57" t="s">
        <v>33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95100</v>
      </c>
      <c r="C11" s="17" t="s">
        <v>38</v>
      </c>
      <c r="D11" s="38">
        <v>92100</v>
      </c>
      <c r="E11" s="22" t="s">
        <v>39</v>
      </c>
      <c r="F11" s="38">
        <v>89100</v>
      </c>
      <c r="G11" s="33"/>
    </row>
    <row r="12" spans="1:7" x14ac:dyDescent="0.25">
      <c r="A12" s="21" t="s">
        <v>40</v>
      </c>
      <c r="B12" s="38">
        <v>94100</v>
      </c>
      <c r="C12" s="17" t="s">
        <v>41</v>
      </c>
      <c r="D12" s="38">
        <v>91100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93100</v>
      </c>
      <c r="C13" s="17" t="s">
        <v>43</v>
      </c>
      <c r="D13" s="38">
        <v>90100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 t="s">
        <v>53</v>
      </c>
      <c r="D18" s="38" t="s">
        <v>53</v>
      </c>
      <c r="E18" s="9"/>
      <c r="F18" s="4">
        <f t="shared" ref="F18:F54" si="0">IF(E18="Yes",$D18,0)</f>
        <v>0</v>
      </c>
    </row>
    <row r="19" spans="1:6" ht="15" customHeight="1" x14ac:dyDescent="0.25">
      <c r="A19" s="61" t="s">
        <v>54</v>
      </c>
      <c r="B19" s="61"/>
      <c r="C19" s="39" t="s">
        <v>53</v>
      </c>
      <c r="D19" s="38" t="s">
        <v>53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 t="s">
        <v>53</v>
      </c>
      <c r="D22" s="38" t="s">
        <v>53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53</v>
      </c>
      <c r="D30" s="38" t="s">
        <v>53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 t="s">
        <v>53</v>
      </c>
      <c r="D31" s="38" t="s">
        <v>53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3" t="s">
        <v>70</v>
      </c>
      <c r="B35" s="63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 t="s">
        <v>53</v>
      </c>
      <c r="D38" s="41" t="s">
        <v>53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 t="s">
        <v>53</v>
      </c>
      <c r="D39" s="42" t="s">
        <v>53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42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42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42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42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42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 t="s">
        <v>53</v>
      </c>
      <c r="D45" s="42" t="s">
        <v>53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 t="s">
        <v>53</v>
      </c>
      <c r="D46" s="42" t="s">
        <v>53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42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42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42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42">
        <v>660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42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42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42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89</v>
      </c>
      <c r="B54" s="67"/>
      <c r="C54" s="40">
        <v>1124</v>
      </c>
      <c r="D54" s="43">
        <v>8000</v>
      </c>
      <c r="E54" s="9"/>
      <c r="F54" s="4">
        <f t="shared" si="0"/>
        <v>0</v>
      </c>
    </row>
    <row r="55" spans="1:6" ht="15.6" customHeight="1" thickTop="1" thickBot="1" x14ac:dyDescent="0.3">
      <c r="A55" s="68" t="s">
        <v>90</v>
      </c>
      <c r="B55" s="68"/>
      <c r="C55" s="68"/>
      <c r="D55" s="68"/>
      <c r="E55" s="5" t="s">
        <v>91</v>
      </c>
      <c r="F55" s="7">
        <f>IF(C15=0,0,SUM(F15,F18:F54))</f>
        <v>0</v>
      </c>
    </row>
    <row r="56" spans="1:6" ht="21.6" customHeight="1" thickBot="1" x14ac:dyDescent="0.4">
      <c r="A56" s="56" t="s">
        <v>92</v>
      </c>
      <c r="B56" s="56"/>
      <c r="C56" s="56"/>
      <c r="D56" s="56"/>
      <c r="E56" s="56"/>
      <c r="F56" s="56"/>
    </row>
    <row r="57" spans="1:6" x14ac:dyDescent="0.25">
      <c r="A57" s="59" t="s">
        <v>47</v>
      </c>
      <c r="B57" s="59"/>
      <c r="C57" s="59"/>
      <c r="D57" s="59"/>
      <c r="E57" s="13" t="s">
        <v>48</v>
      </c>
      <c r="F57" s="12" t="s">
        <v>49</v>
      </c>
    </row>
    <row r="58" spans="1:6" ht="18" customHeight="1" x14ac:dyDescent="0.3">
      <c r="A58" s="69"/>
      <c r="B58" s="69"/>
      <c r="C58" s="69"/>
      <c r="D58" s="69"/>
      <c r="E58" s="11"/>
      <c r="F58" s="10"/>
    </row>
    <row r="59" spans="1:6" ht="18" customHeight="1" x14ac:dyDescent="0.3">
      <c r="A59" s="69"/>
      <c r="B59" s="69"/>
      <c r="C59" s="69"/>
      <c r="D59" s="69"/>
      <c r="E59" s="11"/>
      <c r="F59" s="10"/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x14ac:dyDescent="0.25">
      <c r="A62" s="70"/>
      <c r="B62" s="70"/>
      <c r="C62" s="70"/>
      <c r="D62" s="70"/>
      <c r="E62" s="9"/>
      <c r="F62" s="8"/>
    </row>
    <row r="63" spans="1:6" x14ac:dyDescent="0.25">
      <c r="A63" s="68" t="s">
        <v>93</v>
      </c>
      <c r="B63" s="68"/>
      <c r="C63" s="68"/>
      <c r="D63" s="68"/>
      <c r="E63" s="5" t="s">
        <v>91</v>
      </c>
      <c r="F63" s="7">
        <f>IF(SUM(F58:F62)&lt;=(F55*0.25),SUM(F58:F62),"ERROR")</f>
        <v>0</v>
      </c>
    </row>
    <row r="64" spans="1:6" ht="15" customHeight="1" thickBot="1" x14ac:dyDescent="0.3">
      <c r="A64" s="68" t="s">
        <v>94</v>
      </c>
      <c r="B64" s="68"/>
      <c r="C64" s="68"/>
      <c r="D64" s="68"/>
      <c r="E64" s="5" t="s">
        <v>91</v>
      </c>
      <c r="F64" s="7">
        <f>IFERROR(SUM(F55+F63),"ERROR")</f>
        <v>0</v>
      </c>
    </row>
    <row r="65" spans="1:6" ht="21.6" customHeight="1" thickBot="1" x14ac:dyDescent="0.4">
      <c r="A65" s="56" t="s">
        <v>95</v>
      </c>
      <c r="B65" s="56"/>
      <c r="C65" s="56"/>
      <c r="D65" s="56"/>
      <c r="E65" s="56"/>
      <c r="F65" s="56"/>
    </row>
    <row r="66" spans="1:6" x14ac:dyDescent="0.25">
      <c r="A66" s="68" t="s">
        <v>96</v>
      </c>
      <c r="B66" s="68"/>
      <c r="C66" s="68"/>
      <c r="D66" s="68"/>
      <c r="E66" s="68"/>
      <c r="F66" s="7">
        <f>IFERROR(ROUND(0.005*F64,2),"ERROR")</f>
        <v>0</v>
      </c>
    </row>
    <row r="67" spans="1:6" x14ac:dyDescent="0.25">
      <c r="A67" s="68" t="s">
        <v>97</v>
      </c>
      <c r="B67" s="68"/>
      <c r="C67" s="68"/>
      <c r="D67" s="68"/>
      <c r="E67" s="68"/>
      <c r="F67" s="4">
        <v>30</v>
      </c>
    </row>
    <row r="68" spans="1:6" x14ac:dyDescent="0.25">
      <c r="A68" s="71" t="s">
        <v>98</v>
      </c>
      <c r="B68" s="71"/>
      <c r="C68" s="71"/>
      <c r="D68" s="71"/>
      <c r="E68" s="71"/>
      <c r="F68" s="71"/>
    </row>
    <row r="69" spans="1:6" x14ac:dyDescent="0.25">
      <c r="A69" s="68" t="s">
        <v>99</v>
      </c>
      <c r="B69" s="68"/>
      <c r="C69" s="6"/>
      <c r="D69" s="72" t="s">
        <v>100</v>
      </c>
      <c r="E69" s="72"/>
      <c r="F69" s="4">
        <f>C69*1.38</f>
        <v>0</v>
      </c>
    </row>
    <row r="70" spans="1:6" x14ac:dyDescent="0.25">
      <c r="A70" s="68" t="s">
        <v>101</v>
      </c>
      <c r="B70" s="68"/>
      <c r="C70" s="68"/>
      <c r="D70" s="68"/>
      <c r="E70" s="5" t="s">
        <v>91</v>
      </c>
      <c r="F70" s="4">
        <f>IF(SUM(F64:F69)&lt;100,0,SUM(F64:F69))</f>
        <v>0</v>
      </c>
    </row>
    <row r="71" spans="1:6" ht="15" customHeight="1" thickBot="1" x14ac:dyDescent="0.3">
      <c r="A71" s="73" t="s">
        <v>102</v>
      </c>
      <c r="B71" s="73"/>
      <c r="C71" s="73"/>
      <c r="D71" s="73"/>
      <c r="E71" s="73"/>
      <c r="F71" s="3">
        <f>F70*C15</f>
        <v>0</v>
      </c>
    </row>
    <row r="72" spans="1:6" ht="15" customHeight="1" thickTop="1" x14ac:dyDescent="0.25"/>
  </sheetData>
  <conditionalFormatting sqref="A18:A30">
    <cfRule type="containsText" dxfId="149" priority="4" operator="containsText" text="&quot;">
      <formula>NOT(ISERROR(SEARCH("""",A18)))</formula>
    </cfRule>
  </conditionalFormatting>
  <conditionalFormatting sqref="A36:A54">
    <cfRule type="containsText" dxfId="148" priority="2" operator="containsText" text="&quot;">
      <formula>NOT(ISERROR(SEARCH("""",A36)))</formula>
    </cfRule>
  </conditionalFormatting>
  <conditionalFormatting sqref="A5:C8">
    <cfRule type="containsText" dxfId="147" priority="9" operator="containsText" text="&quot;">
      <formula>NOT(ISERROR(SEARCH("""",A5)))</formula>
    </cfRule>
  </conditionalFormatting>
  <conditionalFormatting sqref="A2:F2">
    <cfRule type="containsText" dxfId="146" priority="22" operator="containsText" text="&quot;">
      <formula>NOT(ISERROR(SEARCH("""",A2)))</formula>
    </cfRule>
  </conditionalFormatting>
  <conditionalFormatting sqref="B11:B13">
    <cfRule type="containsText" dxfId="145" priority="7" operator="containsText" text="&quot;">
      <formula>NOT(ISERROR(SEARCH("""",B11)))</formula>
    </cfRule>
  </conditionalFormatting>
  <conditionalFormatting sqref="C18:D54">
    <cfRule type="containsText" dxfId="144" priority="1" operator="containsText" text="&quot;">
      <formula>NOT(ISERROR(SEARCH("""",C18)))</formula>
    </cfRule>
  </conditionalFormatting>
  <conditionalFormatting sqref="D11:D13">
    <cfRule type="containsText" dxfId="143" priority="6" operator="containsText" text="&quot;">
      <formula>NOT(ISERROR(SEARCH("""",D11)))</formula>
    </cfRule>
  </conditionalFormatting>
  <conditionalFormatting sqref="D5:F7">
    <cfRule type="containsText" dxfId="142" priority="8" operator="containsText" text="&quot;">
      <formula>NOT(ISERROR(SEARCH("""",D5)))</formula>
    </cfRule>
  </conditionalFormatting>
  <conditionalFormatting sqref="F11">
    <cfRule type="containsText" dxfId="141" priority="5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2" xr:uid="{00000000-0002-0000-0100-000000000000}"/>
    <dataValidation allowBlank="1" showInputMessage="1" showErrorMessage="1" error="Only one vehicle configuration may be used on each spreadsheet." sqref="E7:E8 E13" xr:uid="{00000000-0002-0000-0100-000001000000}"/>
    <dataValidation type="list" allowBlank="1" showInputMessage="1" showErrorMessage="1" error="Only Yes or No may be entered." sqref="E18:E54" xr:uid="{00000000-0002-0000-01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view="pageLayout" topLeftCell="A43" zoomScaleNormal="100" workbookViewId="0">
      <selection activeCell="B20" sqref="B20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103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33</v>
      </c>
      <c r="C7" s="57"/>
      <c r="D7" s="37" t="s">
        <v>30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98424</v>
      </c>
      <c r="C11" s="17" t="s">
        <v>38</v>
      </c>
      <c r="D11" s="38">
        <v>97924</v>
      </c>
      <c r="E11" s="22" t="s">
        <v>39</v>
      </c>
      <c r="F11" s="38">
        <v>97024</v>
      </c>
      <c r="G11" s="33"/>
    </row>
    <row r="12" spans="1:7" x14ac:dyDescent="0.25">
      <c r="A12" s="21" t="s">
        <v>40</v>
      </c>
      <c r="B12" s="38">
        <v>98424</v>
      </c>
      <c r="C12" s="17" t="s">
        <v>41</v>
      </c>
      <c r="D12" s="38">
        <v>97424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97924</v>
      </c>
      <c r="C13" s="17" t="s">
        <v>43</v>
      </c>
      <c r="D13" s="38">
        <v>97424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42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42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42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42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42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42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42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42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42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42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42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42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42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42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42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45">
        <v>1124</v>
      </c>
      <c r="D54" s="46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44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44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1" t="s">
        <v>98</v>
      </c>
      <c r="B70" s="71"/>
      <c r="C70" s="71"/>
      <c r="D70" s="71"/>
      <c r="E70" s="71"/>
      <c r="F70" s="71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40" priority="7" operator="containsText" text="&quot;">
      <formula>NOT(ISERROR(SEARCH("""",A18)))</formula>
    </cfRule>
  </conditionalFormatting>
  <conditionalFormatting sqref="A36:A56">
    <cfRule type="containsText" dxfId="139" priority="3" operator="containsText" text="&quot;">
      <formula>NOT(ISERROR(SEARCH("""",A36)))</formula>
    </cfRule>
  </conditionalFormatting>
  <conditionalFormatting sqref="A5:C8">
    <cfRule type="containsText" dxfId="138" priority="12" operator="containsText" text="&quot;">
      <formula>NOT(ISERROR(SEARCH("""",A5)))</formula>
    </cfRule>
  </conditionalFormatting>
  <conditionalFormatting sqref="A2:F2">
    <cfRule type="containsText" dxfId="137" priority="15" operator="containsText" text="&quot;">
      <formula>NOT(ISERROR(SEARCH("""",A2)))</formula>
    </cfRule>
  </conditionalFormatting>
  <conditionalFormatting sqref="B11:B13">
    <cfRule type="containsText" dxfId="136" priority="10" operator="containsText" text="&quot;">
      <formula>NOT(ISERROR(SEARCH("""",B11)))</formula>
    </cfRule>
  </conditionalFormatting>
  <conditionalFormatting sqref="C18:C54 C56">
    <cfRule type="containsText" dxfId="135" priority="2" operator="containsText" text="&quot;">
      <formula>NOT(ISERROR(SEARCH("""",C18)))</formula>
    </cfRule>
  </conditionalFormatting>
  <conditionalFormatting sqref="D11:D13">
    <cfRule type="containsText" dxfId="134" priority="9" operator="containsText" text="&quot;">
      <formula>NOT(ISERROR(SEARCH("""",D11)))</formula>
    </cfRule>
  </conditionalFormatting>
  <conditionalFormatting sqref="D18:D56">
    <cfRule type="containsText" dxfId="133" priority="1" operator="containsText" text="&quot;">
      <formula>NOT(ISERROR(SEARCH("""",D18)))</formula>
    </cfRule>
  </conditionalFormatting>
  <conditionalFormatting sqref="D5:F7">
    <cfRule type="containsText" dxfId="132" priority="11" operator="containsText" text="&quot;">
      <formula>NOT(ISERROR(SEARCH("""",D5)))</formula>
    </cfRule>
  </conditionalFormatting>
  <conditionalFormatting sqref="F11">
    <cfRule type="containsText" dxfId="131" priority="8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200-000000000000}"/>
    <dataValidation allowBlank="1" showInputMessage="1" showErrorMessage="1" error="Only one vehicle configuration may be used on each spreadsheet." sqref="E7:E8 E13" xr:uid="{00000000-0002-0000-0200-000001000000}"/>
    <dataValidation type="list" allowBlank="1" showInputMessage="1" showErrorMessage="1" error="Only Yes or No may be entered." sqref="E18:E56" xr:uid="{00000000-0002-0000-02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view="pageLayout" topLeftCell="A49" zoomScaleNormal="100" workbookViewId="0">
      <selection activeCell="C70" sqref="C70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116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33</v>
      </c>
      <c r="C7" s="57"/>
      <c r="D7" s="37" t="s">
        <v>30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98424</v>
      </c>
      <c r="C11" s="17" t="s">
        <v>38</v>
      </c>
      <c r="D11" s="38">
        <v>97924</v>
      </c>
      <c r="E11" s="22" t="s">
        <v>39</v>
      </c>
      <c r="F11" s="38">
        <v>97024</v>
      </c>
      <c r="G11" s="33"/>
    </row>
    <row r="12" spans="1:7" x14ac:dyDescent="0.25">
      <c r="A12" s="21" t="s">
        <v>40</v>
      </c>
      <c r="B12" s="38">
        <v>98424</v>
      </c>
      <c r="C12" s="17" t="s">
        <v>41</v>
      </c>
      <c r="D12" s="38">
        <v>97424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97924</v>
      </c>
      <c r="C13" s="17" t="s">
        <v>43</v>
      </c>
      <c r="D13" s="38">
        <v>97424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42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42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42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42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42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42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42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42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42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42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42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42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42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42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42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45">
        <v>1124</v>
      </c>
      <c r="D54" s="46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44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44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1" t="s">
        <v>98</v>
      </c>
      <c r="B70" s="71"/>
      <c r="C70" s="71"/>
      <c r="D70" s="71"/>
      <c r="E70" s="71"/>
      <c r="F70" s="71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30" priority="7" operator="containsText" text="&quot;">
      <formula>NOT(ISERROR(SEARCH("""",A18)))</formula>
    </cfRule>
  </conditionalFormatting>
  <conditionalFormatting sqref="A36:A56">
    <cfRule type="containsText" dxfId="129" priority="3" operator="containsText" text="&quot;">
      <formula>NOT(ISERROR(SEARCH("""",A36)))</formula>
    </cfRule>
  </conditionalFormatting>
  <conditionalFormatting sqref="A5:C8">
    <cfRule type="containsText" dxfId="128" priority="12" operator="containsText" text="&quot;">
      <formula>NOT(ISERROR(SEARCH("""",A5)))</formula>
    </cfRule>
  </conditionalFormatting>
  <conditionalFormatting sqref="A2:F2">
    <cfRule type="containsText" dxfId="127" priority="22" operator="containsText" text="&quot;">
      <formula>NOT(ISERROR(SEARCH("""",A2)))</formula>
    </cfRule>
  </conditionalFormatting>
  <conditionalFormatting sqref="B11:B13">
    <cfRule type="containsText" dxfId="126" priority="10" operator="containsText" text="&quot;">
      <formula>NOT(ISERROR(SEARCH("""",B11)))</formula>
    </cfRule>
  </conditionalFormatting>
  <conditionalFormatting sqref="C18:C54 C56">
    <cfRule type="containsText" dxfId="125" priority="2" operator="containsText" text="&quot;">
      <formula>NOT(ISERROR(SEARCH("""",C18)))</formula>
    </cfRule>
  </conditionalFormatting>
  <conditionalFormatting sqref="D11:D13">
    <cfRule type="containsText" dxfId="124" priority="9" operator="containsText" text="&quot;">
      <formula>NOT(ISERROR(SEARCH("""",D11)))</formula>
    </cfRule>
  </conditionalFormatting>
  <conditionalFormatting sqref="D18:D56">
    <cfRule type="containsText" dxfId="123" priority="1" operator="containsText" text="&quot;">
      <formula>NOT(ISERROR(SEARCH("""",D18)))</formula>
    </cfRule>
  </conditionalFormatting>
  <conditionalFormatting sqref="D5:F7">
    <cfRule type="containsText" dxfId="122" priority="11" operator="containsText" text="&quot;">
      <formula>NOT(ISERROR(SEARCH("""",D5)))</formula>
    </cfRule>
  </conditionalFormatting>
  <conditionalFormatting sqref="F11">
    <cfRule type="containsText" dxfId="121" priority="8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300-000000000000}">
      <formula1>"Yes, No"</formula1>
    </dataValidation>
    <dataValidation allowBlank="1" showInputMessage="1" showErrorMessage="1" error="Only one vehicle configuration may be used on each spreadsheet." sqref="E7:E8 E13" xr:uid="{00000000-0002-0000-0300-000001000000}"/>
    <dataValidation allowBlank="1" showInputMessage="1" showErrorMessage="1" error="Only Yes or No may be entered." sqref="E64" xr:uid="{00000000-0002-0000-03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view="pageLayout" topLeftCell="A43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117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30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99794</v>
      </c>
      <c r="C11" s="17" t="s">
        <v>38</v>
      </c>
      <c r="D11" s="38">
        <v>99294</v>
      </c>
      <c r="E11" s="22" t="s">
        <v>39</v>
      </c>
      <c r="F11" s="38">
        <v>98694</v>
      </c>
      <c r="G11" s="33"/>
    </row>
    <row r="12" spans="1:7" x14ac:dyDescent="0.25">
      <c r="A12" s="21" t="s">
        <v>40</v>
      </c>
      <c r="B12" s="38">
        <v>99794</v>
      </c>
      <c r="C12" s="17" t="s">
        <v>41</v>
      </c>
      <c r="D12" s="38">
        <v>99094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99294</v>
      </c>
      <c r="C13" s="17" t="s">
        <v>43</v>
      </c>
      <c r="D13" s="38">
        <v>99094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1" t="s">
        <v>98</v>
      </c>
      <c r="B70" s="71"/>
      <c r="C70" s="71"/>
      <c r="D70" s="71"/>
      <c r="E70" s="71"/>
      <c r="F70" s="71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20" priority="7" operator="containsText" text="&quot;">
      <formula>NOT(ISERROR(SEARCH("""",A18)))</formula>
    </cfRule>
  </conditionalFormatting>
  <conditionalFormatting sqref="A36:A56">
    <cfRule type="containsText" dxfId="119" priority="3" operator="containsText" text="&quot;">
      <formula>NOT(ISERROR(SEARCH("""",A36)))</formula>
    </cfRule>
  </conditionalFormatting>
  <conditionalFormatting sqref="A5:C8">
    <cfRule type="containsText" dxfId="118" priority="13" operator="containsText" text="&quot;">
      <formula>NOT(ISERROR(SEARCH("""",A5)))</formula>
    </cfRule>
  </conditionalFormatting>
  <conditionalFormatting sqref="A2:F2">
    <cfRule type="containsText" dxfId="117" priority="25" operator="containsText" text="&quot;">
      <formula>NOT(ISERROR(SEARCH("""",A2)))</formula>
    </cfRule>
  </conditionalFormatting>
  <conditionalFormatting sqref="B11:B13">
    <cfRule type="containsText" dxfId="116" priority="10" operator="containsText" text="&quot;">
      <formula>NOT(ISERROR(SEARCH("""",B11)))</formula>
    </cfRule>
  </conditionalFormatting>
  <conditionalFormatting sqref="C18:C54 C56">
    <cfRule type="containsText" dxfId="115" priority="2" operator="containsText" text="&quot;">
      <formula>NOT(ISERROR(SEARCH("""",C18)))</formula>
    </cfRule>
  </conditionalFormatting>
  <conditionalFormatting sqref="D11:D13">
    <cfRule type="containsText" dxfId="114" priority="9" operator="containsText" text="&quot;">
      <formula>NOT(ISERROR(SEARCH("""",D11)))</formula>
    </cfRule>
  </conditionalFormatting>
  <conditionalFormatting sqref="D18:D56">
    <cfRule type="containsText" dxfId="113" priority="1" operator="containsText" text="&quot;">
      <formula>NOT(ISERROR(SEARCH("""",D18)))</formula>
    </cfRule>
  </conditionalFormatting>
  <conditionalFormatting sqref="D5:F7">
    <cfRule type="containsText" dxfId="112" priority="11" operator="containsText" text="&quot;">
      <formula>NOT(ISERROR(SEARCH("""",D5)))</formula>
    </cfRule>
  </conditionalFormatting>
  <conditionalFormatting sqref="F11">
    <cfRule type="containsText" dxfId="111" priority="8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400-000000000000}"/>
    <dataValidation allowBlank="1" showInputMessage="1" showErrorMessage="1" error="Only one vehicle configuration may be used on each spreadsheet." sqref="E7:E8 E13" xr:uid="{00000000-0002-0000-0400-000001000000}"/>
    <dataValidation type="list" allowBlank="1" showInputMessage="1" showErrorMessage="1" error="Only Yes or No may be entered." sqref="E18:E56" xr:uid="{00000000-0002-0000-04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view="pageLayout" topLeftCell="A46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119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28</v>
      </c>
      <c r="B7" s="57" t="s">
        <v>109</v>
      </c>
      <c r="C7" s="57"/>
      <c r="D7" s="37" t="s">
        <v>30</v>
      </c>
      <c r="E7" s="57" t="s">
        <v>108</v>
      </c>
      <c r="F7" s="57"/>
    </row>
    <row r="8" spans="1:7" ht="15" customHeight="1" thickBot="1" x14ac:dyDescent="0.3">
      <c r="A8" s="37" t="s">
        <v>32</v>
      </c>
      <c r="B8" s="57" t="s">
        <v>118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99794</v>
      </c>
      <c r="C11" s="17" t="s">
        <v>38</v>
      </c>
      <c r="D11" s="38">
        <v>99294</v>
      </c>
      <c r="E11" s="22" t="s">
        <v>39</v>
      </c>
      <c r="F11" s="38">
        <v>98694</v>
      </c>
      <c r="G11" s="33"/>
    </row>
    <row r="12" spans="1:7" x14ac:dyDescent="0.25">
      <c r="A12" s="21" t="s">
        <v>40</v>
      </c>
      <c r="B12" s="38">
        <v>99794</v>
      </c>
      <c r="C12" s="17" t="s">
        <v>41</v>
      </c>
      <c r="D12" s="38">
        <v>99094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99294</v>
      </c>
      <c r="C13" s="17" t="s">
        <v>43</v>
      </c>
      <c r="D13" s="38">
        <v>99094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42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42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42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42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42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42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42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42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42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42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42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42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42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42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42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45">
        <v>1124</v>
      </c>
      <c r="D54" s="46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44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44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1" t="s">
        <v>98</v>
      </c>
      <c r="B70" s="71"/>
      <c r="C70" s="71"/>
      <c r="D70" s="71"/>
      <c r="E70" s="71"/>
      <c r="F70" s="71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10" priority="7" operator="containsText" text="&quot;">
      <formula>NOT(ISERROR(SEARCH("""",A18)))</formula>
    </cfRule>
  </conditionalFormatting>
  <conditionalFormatting sqref="A36:A56">
    <cfRule type="containsText" dxfId="109" priority="3" operator="containsText" text="&quot;">
      <formula>NOT(ISERROR(SEARCH("""",A36)))</formula>
    </cfRule>
  </conditionalFormatting>
  <conditionalFormatting sqref="A5:C8">
    <cfRule type="containsText" dxfId="108" priority="13" operator="containsText" text="&quot;">
      <formula>NOT(ISERROR(SEARCH("""",A5)))</formula>
    </cfRule>
  </conditionalFormatting>
  <conditionalFormatting sqref="A2:F2">
    <cfRule type="containsText" dxfId="107" priority="25" operator="containsText" text="&quot;">
      <formula>NOT(ISERROR(SEARCH("""",A2)))</formula>
    </cfRule>
  </conditionalFormatting>
  <conditionalFormatting sqref="B11:B13">
    <cfRule type="containsText" dxfId="106" priority="10" operator="containsText" text="&quot;">
      <formula>NOT(ISERROR(SEARCH("""",B11)))</formula>
    </cfRule>
  </conditionalFormatting>
  <conditionalFormatting sqref="C18:C54 C56">
    <cfRule type="containsText" dxfId="105" priority="2" operator="containsText" text="&quot;">
      <formula>NOT(ISERROR(SEARCH("""",C18)))</formula>
    </cfRule>
  </conditionalFormatting>
  <conditionalFormatting sqref="D11:D13">
    <cfRule type="containsText" dxfId="104" priority="9" operator="containsText" text="&quot;">
      <formula>NOT(ISERROR(SEARCH("""",D11)))</formula>
    </cfRule>
  </conditionalFormatting>
  <conditionalFormatting sqref="D18:D56">
    <cfRule type="containsText" dxfId="103" priority="1" operator="containsText" text="&quot;">
      <formula>NOT(ISERROR(SEARCH("""",D18)))</formula>
    </cfRule>
  </conditionalFormatting>
  <conditionalFormatting sqref="D5:F7">
    <cfRule type="containsText" dxfId="102" priority="11" operator="containsText" text="&quot;">
      <formula>NOT(ISERROR(SEARCH("""",D5)))</formula>
    </cfRule>
  </conditionalFormatting>
  <conditionalFormatting sqref="F11">
    <cfRule type="containsText" dxfId="101" priority="8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500-000000000000}">
      <formula1>"Yes, No"</formula1>
    </dataValidation>
    <dataValidation allowBlank="1" showInputMessage="1" showErrorMessage="1" error="Only one vehicle configuration may be used on each spreadsheet." sqref="E7:E8 E13" xr:uid="{00000000-0002-0000-0500-000001000000}"/>
    <dataValidation allowBlank="1" showInputMessage="1" showErrorMessage="1" error="Only Yes or No may be entered." sqref="E64" xr:uid="{00000000-0002-0000-05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view="pageLayout" topLeftCell="A25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120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30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101365</v>
      </c>
      <c r="C11" s="17" t="s">
        <v>38</v>
      </c>
      <c r="D11" s="38">
        <v>101165</v>
      </c>
      <c r="E11" s="22" t="s">
        <v>39</v>
      </c>
      <c r="F11" s="38">
        <v>100500</v>
      </c>
      <c r="G11" s="33"/>
    </row>
    <row r="12" spans="1:7" x14ac:dyDescent="0.25">
      <c r="A12" s="21" t="s">
        <v>40</v>
      </c>
      <c r="B12" s="38">
        <v>101365</v>
      </c>
      <c r="C12" s="17" t="s">
        <v>41</v>
      </c>
      <c r="D12" s="38">
        <v>100965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101165</v>
      </c>
      <c r="C13" s="17" t="s">
        <v>43</v>
      </c>
      <c r="D13" s="38">
        <v>100965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42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42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42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42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42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42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42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42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42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42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42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42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42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42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42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45">
        <v>1124</v>
      </c>
      <c r="D54" s="46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44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44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100" priority="10" operator="containsText" text="&quot;">
      <formula>NOT(ISERROR(SEARCH("""",A18)))</formula>
    </cfRule>
  </conditionalFormatting>
  <conditionalFormatting sqref="A36:A56">
    <cfRule type="containsText" dxfId="99" priority="5" operator="containsText" text="&quot;">
      <formula>NOT(ISERROR(SEARCH("""",A36)))</formula>
    </cfRule>
  </conditionalFormatting>
  <conditionalFormatting sqref="A5:C8">
    <cfRule type="containsText" dxfId="98" priority="16" operator="containsText" text="&quot;">
      <formula>NOT(ISERROR(SEARCH("""",A5)))</formula>
    </cfRule>
  </conditionalFormatting>
  <conditionalFormatting sqref="A2:F2">
    <cfRule type="containsText" dxfId="97" priority="28" operator="containsText" text="&quot;">
      <formula>NOT(ISERROR(SEARCH("""",A2)))</formula>
    </cfRule>
  </conditionalFormatting>
  <conditionalFormatting sqref="B11:B13">
    <cfRule type="containsText" dxfId="96" priority="13" operator="containsText" text="&quot;">
      <formula>NOT(ISERROR(SEARCH("""",B11)))</formula>
    </cfRule>
  </conditionalFormatting>
  <conditionalFormatting sqref="C18:C54 C56">
    <cfRule type="containsText" dxfId="95" priority="2" operator="containsText" text="&quot;">
      <formula>NOT(ISERROR(SEARCH("""",C18)))</formula>
    </cfRule>
  </conditionalFormatting>
  <conditionalFormatting sqref="D11:D13">
    <cfRule type="containsText" dxfId="94" priority="12" operator="containsText" text="&quot;">
      <formula>NOT(ISERROR(SEARCH("""",D11)))</formula>
    </cfRule>
  </conditionalFormatting>
  <conditionalFormatting sqref="D18:D56">
    <cfRule type="containsText" dxfId="93" priority="1" operator="containsText" text="&quot;">
      <formula>NOT(ISERROR(SEARCH("""",D18)))</formula>
    </cfRule>
  </conditionalFormatting>
  <conditionalFormatting sqref="D5:F7">
    <cfRule type="containsText" dxfId="92" priority="14" operator="containsText" text="&quot;">
      <formula>NOT(ISERROR(SEARCH("""",D5)))</formula>
    </cfRule>
  </conditionalFormatting>
  <conditionalFormatting sqref="F11">
    <cfRule type="containsText" dxfId="91" priority="11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4" xr:uid="{00000000-0002-0000-0600-000000000000}"/>
    <dataValidation allowBlank="1" showInputMessage="1" showErrorMessage="1" error="Only one vehicle configuration may be used on each spreadsheet." sqref="E7:E8 E13" xr:uid="{00000000-0002-0000-0600-000001000000}"/>
    <dataValidation type="list" allowBlank="1" showInputMessage="1" showErrorMessage="1" error="Only Yes or No may be entered." sqref="E18:E56" xr:uid="{00000000-0002-0000-0600-000002000000}">
      <formula1>"Yes, No"</formula1>
    </dataValidation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view="pageLayout" topLeftCell="A46" zoomScaleNormal="100" workbookViewId="0">
      <selection activeCell="D10" sqref="D10"/>
    </sheetView>
  </sheetViews>
  <sheetFormatPr defaultColWidth="8.7109375" defaultRowHeight="15" x14ac:dyDescent="0.25"/>
  <cols>
    <col min="1" max="6" width="16.7109375" style="1" customWidth="1"/>
    <col min="7" max="7" width="9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122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38">
        <v>101365</v>
      </c>
      <c r="C11" s="17" t="s">
        <v>38</v>
      </c>
      <c r="D11" s="38">
        <v>101165</v>
      </c>
      <c r="E11" s="22" t="s">
        <v>39</v>
      </c>
      <c r="F11" s="38">
        <v>100500</v>
      </c>
      <c r="G11" s="33"/>
    </row>
    <row r="12" spans="1:7" x14ac:dyDescent="0.25">
      <c r="A12" s="21" t="s">
        <v>40</v>
      </c>
      <c r="B12" s="38">
        <v>101365</v>
      </c>
      <c r="C12" s="17" t="s">
        <v>41</v>
      </c>
      <c r="D12" s="38">
        <v>100965</v>
      </c>
      <c r="E12" s="20"/>
      <c r="F12" s="19"/>
      <c r="G12" s="33"/>
    </row>
    <row r="13" spans="1:7" ht="15" customHeight="1" thickBot="1" x14ac:dyDescent="0.3">
      <c r="A13" s="18" t="s">
        <v>42</v>
      </c>
      <c r="B13" s="38">
        <v>101165</v>
      </c>
      <c r="C13" s="17" t="s">
        <v>43</v>
      </c>
      <c r="D13" s="38">
        <v>100965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90" priority="10" operator="containsText" text="&quot;">
      <formula>NOT(ISERROR(SEARCH("""",A18)))</formula>
    </cfRule>
  </conditionalFormatting>
  <conditionalFormatting sqref="A36:A56">
    <cfRule type="containsText" dxfId="89" priority="5" operator="containsText" text="&quot;">
      <formula>NOT(ISERROR(SEARCH("""",A36)))</formula>
    </cfRule>
  </conditionalFormatting>
  <conditionalFormatting sqref="A5:C8">
    <cfRule type="containsText" dxfId="88" priority="16" operator="containsText" text="&quot;">
      <formula>NOT(ISERROR(SEARCH("""",A5)))</formula>
    </cfRule>
  </conditionalFormatting>
  <conditionalFormatting sqref="A2:F2">
    <cfRule type="containsText" dxfId="87" priority="28" operator="containsText" text="&quot;">
      <formula>NOT(ISERROR(SEARCH("""",A2)))</formula>
    </cfRule>
  </conditionalFormatting>
  <conditionalFormatting sqref="B11:B13">
    <cfRule type="containsText" dxfId="86" priority="13" operator="containsText" text="&quot;">
      <formula>NOT(ISERROR(SEARCH("""",B11)))</formula>
    </cfRule>
  </conditionalFormatting>
  <conditionalFormatting sqref="C18:C54 C56">
    <cfRule type="containsText" dxfId="85" priority="2" operator="containsText" text="&quot;">
      <formula>NOT(ISERROR(SEARCH("""",C18)))</formula>
    </cfRule>
  </conditionalFormatting>
  <conditionalFormatting sqref="D11:D13">
    <cfRule type="containsText" dxfId="84" priority="12" operator="containsText" text="&quot;">
      <formula>NOT(ISERROR(SEARCH("""",D11)))</formula>
    </cfRule>
  </conditionalFormatting>
  <conditionalFormatting sqref="D18:D56">
    <cfRule type="containsText" dxfId="83" priority="1" operator="containsText" text="&quot;">
      <formula>NOT(ISERROR(SEARCH("""",D18)))</formula>
    </cfRule>
  </conditionalFormatting>
  <conditionalFormatting sqref="D5:F7">
    <cfRule type="containsText" dxfId="82" priority="14" operator="containsText" text="&quot;">
      <formula>NOT(ISERROR(SEARCH("""",D5)))</formula>
    </cfRule>
  </conditionalFormatting>
  <conditionalFormatting sqref="F11">
    <cfRule type="containsText" dxfId="81" priority="11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700-000000000000}">
      <formula1>"Yes, No"</formula1>
    </dataValidation>
    <dataValidation allowBlank="1" showInputMessage="1" showErrorMessage="1" error="Only one vehicle configuration may be used on each spreadsheet." sqref="E7:E8 E13" xr:uid="{00000000-0002-0000-0700-000001000000}"/>
    <dataValidation allowBlank="1" showInputMessage="1" showErrorMessage="1" error="Only Yes or No may be entered." sqref="E64" xr:uid="{00000000-0002-0000-07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view="pageLayout" topLeftCell="A43" zoomScaleNormal="100" workbookViewId="0">
      <selection activeCell="A9" sqref="A9:F9"/>
    </sheetView>
  </sheetViews>
  <sheetFormatPr defaultColWidth="8.7109375" defaultRowHeight="15" x14ac:dyDescent="0.25"/>
  <cols>
    <col min="1" max="6" width="16.7109375" style="1" customWidth="1"/>
    <col min="7" max="7" width="10.7109375" style="1" bestFit="1" customWidth="1"/>
    <col min="8" max="8" width="8.7109375" style="1" customWidth="1"/>
    <col min="9" max="16384" width="8.7109375" style="1"/>
  </cols>
  <sheetData>
    <row r="1" spans="1:7" ht="27.2" customHeight="1" thickTop="1" thickBot="1" x14ac:dyDescent="0.35">
      <c r="A1" s="52" t="s">
        <v>14</v>
      </c>
      <c r="B1" s="52"/>
      <c r="C1" s="52"/>
      <c r="D1" s="52"/>
      <c r="E1" s="52"/>
      <c r="F1" s="52"/>
    </row>
    <row r="2" spans="1:7" ht="25.9" customHeight="1" thickTop="1" thickBot="1" x14ac:dyDescent="0.45">
      <c r="A2" s="53" t="s">
        <v>124</v>
      </c>
      <c r="B2" s="53"/>
      <c r="C2" s="53"/>
      <c r="D2" s="53"/>
      <c r="E2" s="53"/>
      <c r="F2" s="53"/>
    </row>
    <row r="3" spans="1:7" ht="15" customHeight="1" thickBot="1" x14ac:dyDescent="0.3">
      <c r="A3" s="29" t="s">
        <v>16</v>
      </c>
      <c r="B3" s="54">
        <v>4400028979</v>
      </c>
      <c r="C3" s="54"/>
      <c r="D3" s="28" t="s">
        <v>17</v>
      </c>
      <c r="E3" s="55" t="s">
        <v>18</v>
      </c>
      <c r="F3" s="55"/>
    </row>
    <row r="4" spans="1:7" ht="21.6" customHeight="1" thickBot="1" x14ac:dyDescent="0.4">
      <c r="A4" s="56" t="s">
        <v>19</v>
      </c>
      <c r="B4" s="56"/>
      <c r="C4" s="56"/>
      <c r="D4" s="56"/>
      <c r="E4" s="56"/>
      <c r="F4" s="56"/>
    </row>
    <row r="5" spans="1:7" x14ac:dyDescent="0.25">
      <c r="A5" s="37" t="s">
        <v>20</v>
      </c>
      <c r="B5" s="57" t="s">
        <v>104</v>
      </c>
      <c r="C5" s="57"/>
      <c r="D5" s="37" t="s">
        <v>22</v>
      </c>
      <c r="E5" s="57" t="s">
        <v>105</v>
      </c>
      <c r="F5" s="57"/>
    </row>
    <row r="6" spans="1:7" x14ac:dyDescent="0.25">
      <c r="A6" s="37" t="s">
        <v>24</v>
      </c>
      <c r="B6" s="57" t="s">
        <v>106</v>
      </c>
      <c r="C6" s="57"/>
      <c r="D6" s="37" t="s">
        <v>26</v>
      </c>
      <c r="E6" s="57" t="s">
        <v>107</v>
      </c>
      <c r="F6" s="57"/>
    </row>
    <row r="7" spans="1:7" ht="14.65" customHeight="1" x14ac:dyDescent="0.25">
      <c r="A7" s="37" t="s">
        <v>32</v>
      </c>
      <c r="B7" s="57" t="s">
        <v>118</v>
      </c>
      <c r="C7" s="57"/>
      <c r="D7" s="37" t="s">
        <v>123</v>
      </c>
      <c r="E7" s="57" t="s">
        <v>108</v>
      </c>
      <c r="F7" s="57"/>
    </row>
    <row r="8" spans="1:7" ht="15" customHeight="1" thickBot="1" x14ac:dyDescent="0.3">
      <c r="A8" s="37" t="s">
        <v>28</v>
      </c>
      <c r="B8" s="57" t="s">
        <v>109</v>
      </c>
      <c r="C8" s="57"/>
      <c r="D8" s="26"/>
      <c r="E8" s="58"/>
      <c r="F8" s="58"/>
    </row>
    <row r="9" spans="1:7" ht="21.75" customHeight="1" thickBot="1" x14ac:dyDescent="0.4">
      <c r="A9" s="56" t="s">
        <v>34</v>
      </c>
      <c r="B9" s="56"/>
      <c r="C9" s="56"/>
      <c r="D9" s="56"/>
      <c r="E9" s="56"/>
      <c r="F9" s="56"/>
    </row>
    <row r="10" spans="1:7" x14ac:dyDescent="0.25">
      <c r="A10" s="25" t="s">
        <v>35</v>
      </c>
      <c r="B10" s="24" t="s">
        <v>36</v>
      </c>
      <c r="C10" s="24" t="s">
        <v>35</v>
      </c>
      <c r="D10" s="24" t="s">
        <v>36</v>
      </c>
      <c r="E10" s="24" t="s">
        <v>35</v>
      </c>
      <c r="F10" s="23" t="s">
        <v>36</v>
      </c>
    </row>
    <row r="11" spans="1:7" x14ac:dyDescent="0.25">
      <c r="A11" s="21" t="s">
        <v>37</v>
      </c>
      <c r="B11" s="48">
        <v>103927</v>
      </c>
      <c r="C11" s="17" t="s">
        <v>38</v>
      </c>
      <c r="D11" s="48">
        <v>103427</v>
      </c>
      <c r="E11" s="22" t="s">
        <v>39</v>
      </c>
      <c r="F11" s="48">
        <v>102800</v>
      </c>
      <c r="G11" s="33"/>
    </row>
    <row r="12" spans="1:7" x14ac:dyDescent="0.25">
      <c r="A12" s="21" t="s">
        <v>40</v>
      </c>
      <c r="B12" s="48">
        <v>103927</v>
      </c>
      <c r="C12" s="17" t="s">
        <v>41</v>
      </c>
      <c r="D12" s="48">
        <v>103127</v>
      </c>
      <c r="E12" s="20"/>
      <c r="F12" s="19"/>
      <c r="G12" s="33"/>
    </row>
    <row r="13" spans="1:7" ht="15" customHeight="1" thickBot="1" x14ac:dyDescent="0.3">
      <c r="A13" s="18" t="s">
        <v>42</v>
      </c>
      <c r="B13" s="48">
        <v>103427</v>
      </c>
      <c r="C13" s="17" t="s">
        <v>43</v>
      </c>
      <c r="D13" s="48">
        <v>103127</v>
      </c>
      <c r="E13" s="16"/>
      <c r="F13" s="15"/>
      <c r="G13" s="33"/>
    </row>
    <row r="14" spans="1:7" ht="18.75" customHeight="1" thickBot="1" x14ac:dyDescent="0.4">
      <c r="A14" s="56" t="s">
        <v>44</v>
      </c>
      <c r="B14" s="56"/>
      <c r="C14" s="56"/>
      <c r="D14" s="56"/>
      <c r="E14" s="56"/>
      <c r="F14" s="56"/>
    </row>
    <row r="15" spans="1:7" ht="15" customHeight="1" thickBot="1" x14ac:dyDescent="0.3">
      <c r="A15" s="59" t="s">
        <v>45</v>
      </c>
      <c r="B15" s="59"/>
      <c r="C15" s="14"/>
      <c r="D15" s="60" t="s">
        <v>46</v>
      </c>
      <c r="E15" s="60"/>
      <c r="F15" s="4">
        <f>IF(C15=0,0,IF(C15&gt;50,F11,IF(C15&gt;40,D13,IF(C15&gt;30,D12,IF(C15&gt;20,D11,IF(C15&gt;10,B13,IF(C15&gt;5,B12,B11)))))))</f>
        <v>0</v>
      </c>
    </row>
    <row r="16" spans="1:7" ht="18.75" customHeight="1" thickBot="1" x14ac:dyDescent="0.4">
      <c r="A16" s="56"/>
      <c r="B16" s="56"/>
      <c r="C16" s="56"/>
      <c r="D16" s="56"/>
      <c r="E16" s="56"/>
      <c r="F16" s="56"/>
    </row>
    <row r="17" spans="1:6" x14ac:dyDescent="0.25">
      <c r="A17" s="59" t="s">
        <v>47</v>
      </c>
      <c r="B17" s="59"/>
      <c r="C17" s="13" t="s">
        <v>48</v>
      </c>
      <c r="D17" s="13" t="s">
        <v>49</v>
      </c>
      <c r="E17" s="13" t="s">
        <v>50</v>
      </c>
      <c r="F17" s="12" t="s">
        <v>51</v>
      </c>
    </row>
    <row r="18" spans="1:6" x14ac:dyDescent="0.25">
      <c r="A18" s="61" t="s">
        <v>52</v>
      </c>
      <c r="B18" s="61"/>
      <c r="C18" s="39">
        <v>18</v>
      </c>
      <c r="D18" s="38">
        <v>1940</v>
      </c>
      <c r="E18" s="9"/>
      <c r="F18" s="4">
        <f t="shared" ref="F18:F56" si="0">IF(E18="Yes",$D18,0)</f>
        <v>0</v>
      </c>
    </row>
    <row r="19" spans="1:6" ht="15" customHeight="1" x14ac:dyDescent="0.25">
      <c r="A19" s="61" t="s">
        <v>54</v>
      </c>
      <c r="B19" s="61"/>
      <c r="C19" s="39">
        <v>622</v>
      </c>
      <c r="D19" s="38">
        <v>1500</v>
      </c>
      <c r="E19" s="9"/>
      <c r="F19" s="4">
        <f t="shared" si="0"/>
        <v>0</v>
      </c>
    </row>
    <row r="20" spans="1:6" x14ac:dyDescent="0.25">
      <c r="A20" s="61" t="s">
        <v>55</v>
      </c>
      <c r="B20" s="61"/>
      <c r="C20" s="39">
        <v>5060</v>
      </c>
      <c r="D20" s="38">
        <v>660</v>
      </c>
      <c r="E20" s="9"/>
      <c r="F20" s="4">
        <f t="shared" si="0"/>
        <v>0</v>
      </c>
    </row>
    <row r="21" spans="1:6" x14ac:dyDescent="0.25">
      <c r="A21" s="61" t="s">
        <v>56</v>
      </c>
      <c r="B21" s="61"/>
      <c r="C21" s="39">
        <v>7007</v>
      </c>
      <c r="D21" s="38">
        <v>430</v>
      </c>
      <c r="E21" s="9"/>
      <c r="F21" s="4">
        <f t="shared" si="0"/>
        <v>0</v>
      </c>
    </row>
    <row r="22" spans="1:6" x14ac:dyDescent="0.25">
      <c r="A22" s="61" t="s">
        <v>57</v>
      </c>
      <c r="B22" s="61"/>
      <c r="C22" s="39">
        <v>3023</v>
      </c>
      <c r="D22" s="38">
        <v>396</v>
      </c>
      <c r="E22" s="9"/>
      <c r="F22" s="4">
        <f t="shared" si="0"/>
        <v>0</v>
      </c>
    </row>
    <row r="23" spans="1:6" ht="15" customHeight="1" x14ac:dyDescent="0.25">
      <c r="A23" s="61" t="s">
        <v>58</v>
      </c>
      <c r="B23" s="61"/>
      <c r="C23" s="39">
        <v>1069</v>
      </c>
      <c r="D23" s="38">
        <v>654</v>
      </c>
      <c r="E23" s="9"/>
      <c r="F23" s="4">
        <f t="shared" si="0"/>
        <v>0</v>
      </c>
    </row>
    <row r="24" spans="1:6" ht="15" customHeight="1" x14ac:dyDescent="0.25">
      <c r="A24" s="61" t="s">
        <v>59</v>
      </c>
      <c r="B24" s="61"/>
      <c r="C24" s="39">
        <v>6017</v>
      </c>
      <c r="D24" s="38">
        <v>809</v>
      </c>
      <c r="E24" s="9"/>
      <c r="F24" s="4">
        <f t="shared" si="0"/>
        <v>0</v>
      </c>
    </row>
    <row r="25" spans="1:6" ht="48" customHeight="1" x14ac:dyDescent="0.25">
      <c r="A25" s="61" t="s">
        <v>60</v>
      </c>
      <c r="B25" s="61"/>
      <c r="C25" s="39">
        <v>1311</v>
      </c>
      <c r="D25" s="38">
        <v>496</v>
      </c>
      <c r="E25" s="9"/>
      <c r="F25" s="4">
        <f t="shared" si="0"/>
        <v>0</v>
      </c>
    </row>
    <row r="26" spans="1:6" x14ac:dyDescent="0.25">
      <c r="A26" s="61" t="s">
        <v>61</v>
      </c>
      <c r="B26" s="61"/>
      <c r="C26" s="39">
        <v>4083</v>
      </c>
      <c r="D26" s="38">
        <v>207</v>
      </c>
      <c r="E26" s="9"/>
      <c r="F26" s="4">
        <f t="shared" si="0"/>
        <v>0</v>
      </c>
    </row>
    <row r="27" spans="1:6" ht="15" customHeight="1" x14ac:dyDescent="0.25">
      <c r="A27" s="61" t="s">
        <v>62</v>
      </c>
      <c r="B27" s="61"/>
      <c r="C27" s="39">
        <v>9003</v>
      </c>
      <c r="D27" s="38">
        <v>77</v>
      </c>
      <c r="E27" s="9"/>
      <c r="F27" s="4">
        <f t="shared" si="0"/>
        <v>0</v>
      </c>
    </row>
    <row r="28" spans="1:6" ht="15" customHeight="1" x14ac:dyDescent="0.25">
      <c r="A28" s="61" t="s">
        <v>63</v>
      </c>
      <c r="B28" s="61"/>
      <c r="C28" s="39">
        <v>6042</v>
      </c>
      <c r="D28" s="38">
        <v>1065</v>
      </c>
      <c r="E28" s="9"/>
      <c r="F28" s="4">
        <f t="shared" si="0"/>
        <v>0</v>
      </c>
    </row>
    <row r="29" spans="1:6" ht="15" customHeight="1" x14ac:dyDescent="0.25">
      <c r="A29" s="61" t="s">
        <v>64</v>
      </c>
      <c r="B29" s="61"/>
      <c r="C29" s="39">
        <v>293</v>
      </c>
      <c r="D29" s="38">
        <v>165</v>
      </c>
      <c r="E29" s="9"/>
      <c r="F29" s="4">
        <f t="shared" si="0"/>
        <v>0</v>
      </c>
    </row>
    <row r="30" spans="1:6" x14ac:dyDescent="0.25">
      <c r="A30" s="61" t="s">
        <v>65</v>
      </c>
      <c r="B30" s="61"/>
      <c r="C30" s="39" t="s">
        <v>110</v>
      </c>
      <c r="D30" s="38">
        <v>500</v>
      </c>
      <c r="E30" s="9"/>
      <c r="F30" s="4">
        <f t="shared" si="0"/>
        <v>0</v>
      </c>
    </row>
    <row r="31" spans="1:6" ht="14.65" customHeight="1" x14ac:dyDescent="0.25">
      <c r="A31" s="62" t="s">
        <v>66</v>
      </c>
      <c r="B31" s="62"/>
      <c r="C31" s="39">
        <v>882</v>
      </c>
      <c r="D31" s="38">
        <v>65</v>
      </c>
      <c r="E31" s="9"/>
      <c r="F31" s="4">
        <f t="shared" si="0"/>
        <v>0</v>
      </c>
    </row>
    <row r="32" spans="1:6" ht="30" customHeight="1" x14ac:dyDescent="0.25">
      <c r="A32" s="62" t="s">
        <v>67</v>
      </c>
      <c r="B32" s="62"/>
      <c r="C32" s="39">
        <v>1164</v>
      </c>
      <c r="D32" s="38">
        <v>11000</v>
      </c>
      <c r="E32" s="9"/>
      <c r="F32" s="4">
        <f t="shared" si="0"/>
        <v>0</v>
      </c>
    </row>
    <row r="33" spans="1:6" ht="14.65" customHeight="1" x14ac:dyDescent="0.25">
      <c r="A33" s="62" t="s">
        <v>68</v>
      </c>
      <c r="B33" s="62"/>
      <c r="C33" s="39">
        <v>1110</v>
      </c>
      <c r="D33" s="38">
        <v>1900</v>
      </c>
      <c r="E33" s="9"/>
      <c r="F33" s="4">
        <f t="shared" si="0"/>
        <v>0</v>
      </c>
    </row>
    <row r="34" spans="1:6" ht="14.65" customHeight="1" x14ac:dyDescent="0.25">
      <c r="A34" s="62" t="s">
        <v>69</v>
      </c>
      <c r="B34" s="62"/>
      <c r="C34" s="39">
        <v>1111</v>
      </c>
      <c r="D34" s="38">
        <v>3700</v>
      </c>
      <c r="E34" s="9"/>
      <c r="F34" s="4">
        <f t="shared" si="0"/>
        <v>0</v>
      </c>
    </row>
    <row r="35" spans="1:6" ht="28.9" customHeight="1" x14ac:dyDescent="0.25">
      <c r="A35" s="62" t="s">
        <v>111</v>
      </c>
      <c r="B35" s="62"/>
      <c r="C35" s="39">
        <v>11700</v>
      </c>
      <c r="D35" s="38">
        <v>936</v>
      </c>
      <c r="E35" s="9"/>
      <c r="F35" s="4">
        <f t="shared" si="0"/>
        <v>0</v>
      </c>
    </row>
    <row r="36" spans="1:6" s="31" customFormat="1" ht="30" customHeight="1" x14ac:dyDescent="0.25">
      <c r="A36" s="61" t="s">
        <v>71</v>
      </c>
      <c r="B36" s="61"/>
      <c r="C36" s="39">
        <v>5044</v>
      </c>
      <c r="D36" s="38">
        <v>3722</v>
      </c>
      <c r="E36" s="9"/>
      <c r="F36" s="30">
        <f t="shared" si="0"/>
        <v>0</v>
      </c>
    </row>
    <row r="37" spans="1:6" ht="15" customHeight="1" x14ac:dyDescent="0.25">
      <c r="A37" s="61" t="s">
        <v>72</v>
      </c>
      <c r="B37" s="61"/>
      <c r="C37" s="39">
        <v>6103</v>
      </c>
      <c r="D37" s="38">
        <v>220</v>
      </c>
      <c r="E37" s="9"/>
      <c r="F37" s="4">
        <f t="shared" si="0"/>
        <v>0</v>
      </c>
    </row>
    <row r="38" spans="1:6" ht="15" customHeight="1" thickBot="1" x14ac:dyDescent="0.3">
      <c r="A38" s="64" t="s">
        <v>73</v>
      </c>
      <c r="B38" s="64"/>
      <c r="C38" s="40">
        <v>292</v>
      </c>
      <c r="D38" s="41">
        <v>174</v>
      </c>
      <c r="E38" s="9"/>
      <c r="F38" s="4">
        <f t="shared" si="0"/>
        <v>0</v>
      </c>
    </row>
    <row r="39" spans="1:6" ht="15" customHeight="1" thickTop="1" x14ac:dyDescent="0.25">
      <c r="A39" s="65" t="s">
        <v>74</v>
      </c>
      <c r="B39" s="65"/>
      <c r="C39" s="39">
        <v>122</v>
      </c>
      <c r="D39" s="38">
        <v>373</v>
      </c>
      <c r="E39" s="9"/>
      <c r="F39" s="4">
        <f t="shared" si="0"/>
        <v>0</v>
      </c>
    </row>
    <row r="40" spans="1:6" ht="14.65" customHeight="1" x14ac:dyDescent="0.25">
      <c r="A40" s="66" t="s">
        <v>75</v>
      </c>
      <c r="B40" s="66"/>
      <c r="C40" s="39">
        <v>4164</v>
      </c>
      <c r="D40" s="38">
        <v>126</v>
      </c>
      <c r="E40" s="9"/>
      <c r="F40" s="4">
        <f t="shared" si="0"/>
        <v>0</v>
      </c>
    </row>
    <row r="41" spans="1:6" ht="14.65" customHeight="1" x14ac:dyDescent="0.25">
      <c r="A41" s="66" t="s">
        <v>76</v>
      </c>
      <c r="B41" s="66"/>
      <c r="C41" s="39">
        <v>3040</v>
      </c>
      <c r="D41" s="38">
        <v>48</v>
      </c>
      <c r="E41" s="9"/>
      <c r="F41" s="4">
        <f t="shared" si="0"/>
        <v>0</v>
      </c>
    </row>
    <row r="42" spans="1:6" x14ac:dyDescent="0.25">
      <c r="A42" s="66" t="s">
        <v>77</v>
      </c>
      <c r="B42" s="66"/>
      <c r="C42" s="39">
        <v>1101</v>
      </c>
      <c r="D42" s="38">
        <v>26</v>
      </c>
      <c r="E42" s="9"/>
      <c r="F42" s="4">
        <f t="shared" si="0"/>
        <v>0</v>
      </c>
    </row>
    <row r="43" spans="1:6" ht="15" customHeight="1" x14ac:dyDescent="0.25">
      <c r="A43" s="66" t="s">
        <v>78</v>
      </c>
      <c r="B43" s="66"/>
      <c r="C43" s="39">
        <v>7030</v>
      </c>
      <c r="D43" s="38">
        <v>63</v>
      </c>
      <c r="E43" s="9"/>
      <c r="F43" s="4">
        <f t="shared" si="0"/>
        <v>0</v>
      </c>
    </row>
    <row r="44" spans="1:6" ht="15" customHeight="1" x14ac:dyDescent="0.25">
      <c r="A44" s="66" t="s">
        <v>79</v>
      </c>
      <c r="B44" s="66"/>
      <c r="C44" s="39">
        <v>3086</v>
      </c>
      <c r="D44" s="38">
        <v>65</v>
      </c>
      <c r="E44" s="9"/>
      <c r="F44" s="4">
        <f t="shared" si="0"/>
        <v>0</v>
      </c>
    </row>
    <row r="45" spans="1:6" ht="14.65" customHeight="1" x14ac:dyDescent="0.25">
      <c r="A45" s="66" t="s">
        <v>80</v>
      </c>
      <c r="B45" s="66"/>
      <c r="C45" s="39">
        <v>9005</v>
      </c>
      <c r="D45" s="38">
        <v>455</v>
      </c>
      <c r="E45" s="9"/>
      <c r="F45" s="4">
        <f t="shared" si="0"/>
        <v>0</v>
      </c>
    </row>
    <row r="46" spans="1:6" ht="15" customHeight="1" x14ac:dyDescent="0.25">
      <c r="A46" s="66" t="s">
        <v>81</v>
      </c>
      <c r="B46" s="66"/>
      <c r="C46" s="39">
        <v>479</v>
      </c>
      <c r="D46" s="38">
        <v>565</v>
      </c>
      <c r="E46" s="9"/>
      <c r="F46" s="4">
        <f t="shared" si="0"/>
        <v>0</v>
      </c>
    </row>
    <row r="47" spans="1:6" ht="15" customHeight="1" x14ac:dyDescent="0.25">
      <c r="A47" s="66" t="s">
        <v>82</v>
      </c>
      <c r="B47" s="66"/>
      <c r="C47" s="39">
        <v>532</v>
      </c>
      <c r="D47" s="38">
        <v>464</v>
      </c>
      <c r="E47" s="9"/>
      <c r="F47" s="4">
        <f t="shared" si="0"/>
        <v>0</v>
      </c>
    </row>
    <row r="48" spans="1:6" x14ac:dyDescent="0.25">
      <c r="A48" s="66" t="s">
        <v>83</v>
      </c>
      <c r="B48" s="66"/>
      <c r="C48" s="39">
        <v>4030</v>
      </c>
      <c r="D48" s="38">
        <v>203</v>
      </c>
      <c r="E48" s="9"/>
      <c r="F48" s="4">
        <f t="shared" si="0"/>
        <v>0</v>
      </c>
    </row>
    <row r="49" spans="1:6" ht="15" customHeight="1" x14ac:dyDescent="0.25">
      <c r="A49" s="66" t="s">
        <v>84</v>
      </c>
      <c r="B49" s="66"/>
      <c r="C49" s="39">
        <v>1022</v>
      </c>
      <c r="D49" s="38">
        <v>145</v>
      </c>
      <c r="E49" s="9"/>
      <c r="F49" s="4">
        <f t="shared" si="0"/>
        <v>0</v>
      </c>
    </row>
    <row r="50" spans="1:6" ht="15" customHeight="1" x14ac:dyDescent="0.25">
      <c r="A50" s="66" t="s">
        <v>85</v>
      </c>
      <c r="B50" s="66"/>
      <c r="C50" s="39">
        <v>1073</v>
      </c>
      <c r="D50" s="38">
        <v>1320</v>
      </c>
      <c r="E50" s="9"/>
      <c r="F50" s="4">
        <f t="shared" si="0"/>
        <v>0</v>
      </c>
    </row>
    <row r="51" spans="1:6" ht="15" customHeight="1" x14ac:dyDescent="0.25">
      <c r="A51" s="66" t="s">
        <v>86</v>
      </c>
      <c r="B51" s="66"/>
      <c r="C51" s="39">
        <v>185</v>
      </c>
      <c r="D51" s="38">
        <v>1763</v>
      </c>
      <c r="E51" s="9"/>
      <c r="F51" s="4">
        <f t="shared" si="0"/>
        <v>0</v>
      </c>
    </row>
    <row r="52" spans="1:6" ht="14.65" customHeight="1" x14ac:dyDescent="0.25">
      <c r="A52" s="66" t="s">
        <v>87</v>
      </c>
      <c r="B52" s="66"/>
      <c r="C52" s="39">
        <v>742</v>
      </c>
      <c r="D52" s="38">
        <v>59</v>
      </c>
      <c r="E52" s="9"/>
      <c r="F52" s="4">
        <f t="shared" si="0"/>
        <v>0</v>
      </c>
    </row>
    <row r="53" spans="1:6" ht="14.65" customHeight="1" x14ac:dyDescent="0.25">
      <c r="A53" s="66" t="s">
        <v>88</v>
      </c>
      <c r="B53" s="66"/>
      <c r="C53" s="39">
        <v>6022</v>
      </c>
      <c r="D53" s="38">
        <v>1424</v>
      </c>
      <c r="E53" s="9"/>
      <c r="F53" s="4">
        <f t="shared" si="0"/>
        <v>0</v>
      </c>
    </row>
    <row r="54" spans="1:6" ht="14.65" customHeight="1" thickBot="1" x14ac:dyDescent="0.3">
      <c r="A54" s="67" t="s">
        <v>112</v>
      </c>
      <c r="B54" s="67"/>
      <c r="C54" s="39">
        <v>1124</v>
      </c>
      <c r="D54" s="38">
        <v>12376</v>
      </c>
      <c r="E54" s="9"/>
      <c r="F54" s="4">
        <f t="shared" si="0"/>
        <v>0</v>
      </c>
    </row>
    <row r="55" spans="1:6" ht="39" customHeight="1" thickTop="1" x14ac:dyDescent="0.25">
      <c r="A55" s="74" t="s">
        <v>113</v>
      </c>
      <c r="B55" s="74"/>
      <c r="C55" s="47" t="s">
        <v>114</v>
      </c>
      <c r="D55" s="38">
        <v>14000</v>
      </c>
      <c r="E55" s="9"/>
      <c r="F55" s="4">
        <f t="shared" si="0"/>
        <v>0</v>
      </c>
    </row>
    <row r="56" spans="1:6" ht="15" customHeight="1" x14ac:dyDescent="0.25">
      <c r="A56" s="75" t="s">
        <v>115</v>
      </c>
      <c r="B56" s="75"/>
      <c r="C56" s="39">
        <v>700</v>
      </c>
      <c r="D56" s="38">
        <v>1762</v>
      </c>
      <c r="E56" s="9"/>
      <c r="F56" s="4">
        <f t="shared" si="0"/>
        <v>0</v>
      </c>
    </row>
    <row r="57" spans="1:6" ht="15" customHeight="1" thickBot="1" x14ac:dyDescent="0.3">
      <c r="A57" s="68" t="s">
        <v>90</v>
      </c>
      <c r="B57" s="68"/>
      <c r="C57" s="68"/>
      <c r="D57" s="68"/>
      <c r="E57" s="5" t="s">
        <v>91</v>
      </c>
      <c r="F57" s="7">
        <f>IF(C15=0,0,SUM(F15,F18:F56))</f>
        <v>0</v>
      </c>
    </row>
    <row r="58" spans="1:6" ht="21.6" customHeight="1" thickBot="1" x14ac:dyDescent="0.4">
      <c r="A58" s="56" t="s">
        <v>92</v>
      </c>
      <c r="B58" s="56"/>
      <c r="C58" s="56"/>
      <c r="D58" s="56"/>
      <c r="E58" s="56"/>
      <c r="F58" s="56"/>
    </row>
    <row r="59" spans="1:6" x14ac:dyDescent="0.25">
      <c r="A59" s="59" t="s">
        <v>47</v>
      </c>
      <c r="B59" s="59"/>
      <c r="C59" s="59"/>
      <c r="D59" s="59"/>
      <c r="E59" s="13" t="s">
        <v>48</v>
      </c>
      <c r="F59" s="12" t="s">
        <v>49</v>
      </c>
    </row>
    <row r="60" spans="1:6" ht="18" customHeight="1" x14ac:dyDescent="0.3">
      <c r="A60" s="69"/>
      <c r="B60" s="69"/>
      <c r="C60" s="69"/>
      <c r="D60" s="69"/>
      <c r="E60" s="11"/>
      <c r="F60" s="10"/>
    </row>
    <row r="61" spans="1:6" ht="18" customHeight="1" x14ac:dyDescent="0.3">
      <c r="A61" s="69"/>
      <c r="B61" s="69"/>
      <c r="C61" s="69"/>
      <c r="D61" s="69"/>
      <c r="E61" s="11"/>
      <c r="F61" s="10"/>
    </row>
    <row r="62" spans="1:6" ht="18" customHeight="1" x14ac:dyDescent="0.3">
      <c r="A62" s="69"/>
      <c r="B62" s="69"/>
      <c r="C62" s="69"/>
      <c r="D62" s="69"/>
      <c r="E62" s="11"/>
      <c r="F62" s="10"/>
    </row>
    <row r="63" spans="1:6" ht="18" customHeight="1" x14ac:dyDescent="0.3">
      <c r="A63" s="69"/>
      <c r="B63" s="69"/>
      <c r="C63" s="69"/>
      <c r="D63" s="69"/>
      <c r="E63" s="11"/>
      <c r="F63" s="10"/>
    </row>
    <row r="64" spans="1:6" x14ac:dyDescent="0.25">
      <c r="A64" s="70"/>
      <c r="B64" s="70"/>
      <c r="C64" s="70"/>
      <c r="D64" s="70"/>
      <c r="E64" s="9"/>
      <c r="F64" s="8"/>
    </row>
    <row r="65" spans="1:6" x14ac:dyDescent="0.25">
      <c r="A65" s="68" t="s">
        <v>93</v>
      </c>
      <c r="B65" s="68"/>
      <c r="C65" s="68"/>
      <c r="D65" s="68"/>
      <c r="E65" s="5" t="s">
        <v>91</v>
      </c>
      <c r="F65" s="7">
        <f>IF(SUM(F60:F64)&lt;=(F57*0.25),SUM(F60:F64),"ERROR")</f>
        <v>0</v>
      </c>
    </row>
    <row r="66" spans="1:6" ht="15" customHeight="1" thickBot="1" x14ac:dyDescent="0.3">
      <c r="A66" s="68" t="s">
        <v>94</v>
      </c>
      <c r="B66" s="68"/>
      <c r="C66" s="68"/>
      <c r="D66" s="68"/>
      <c r="E66" s="5" t="s">
        <v>91</v>
      </c>
      <c r="F66" s="7">
        <f>IFERROR(SUM(F57+F65),"ERROR")</f>
        <v>0</v>
      </c>
    </row>
    <row r="67" spans="1:6" ht="21.6" customHeight="1" thickBot="1" x14ac:dyDescent="0.4">
      <c r="A67" s="56" t="s">
        <v>95</v>
      </c>
      <c r="B67" s="56"/>
      <c r="C67" s="56"/>
      <c r="D67" s="56"/>
      <c r="E67" s="56"/>
      <c r="F67" s="56"/>
    </row>
    <row r="68" spans="1:6" x14ac:dyDescent="0.25">
      <c r="A68" s="68" t="s">
        <v>96</v>
      </c>
      <c r="B68" s="68"/>
      <c r="C68" s="68"/>
      <c r="D68" s="68"/>
      <c r="E68" s="68"/>
      <c r="F68" s="7">
        <f>IFERROR(ROUND(0.005*F66,2),"ERROR")</f>
        <v>0</v>
      </c>
    </row>
    <row r="69" spans="1:6" x14ac:dyDescent="0.25">
      <c r="A69" s="68" t="s">
        <v>97</v>
      </c>
      <c r="B69" s="68"/>
      <c r="C69" s="68"/>
      <c r="D69" s="68"/>
      <c r="E69" s="68"/>
      <c r="F69" s="4">
        <v>30</v>
      </c>
    </row>
    <row r="70" spans="1:6" x14ac:dyDescent="0.25">
      <c r="A70" s="76" t="s">
        <v>121</v>
      </c>
      <c r="B70" s="76"/>
      <c r="C70" s="76"/>
      <c r="D70" s="76"/>
      <c r="E70" s="76"/>
      <c r="F70" s="76"/>
    </row>
    <row r="71" spans="1:6" x14ac:dyDescent="0.25">
      <c r="A71" s="68" t="s">
        <v>99</v>
      </c>
      <c r="B71" s="68"/>
      <c r="C71" s="6"/>
      <c r="D71" s="72" t="s">
        <v>100</v>
      </c>
      <c r="E71" s="72"/>
      <c r="F71" s="4">
        <f>C71*1.38</f>
        <v>0</v>
      </c>
    </row>
    <row r="72" spans="1:6" x14ac:dyDescent="0.25">
      <c r="A72" s="68" t="s">
        <v>101</v>
      </c>
      <c r="B72" s="68"/>
      <c r="C72" s="68"/>
      <c r="D72" s="68"/>
      <c r="E72" s="5" t="s">
        <v>91</v>
      </c>
      <c r="F72" s="4">
        <f>IF(SUM(F66:F71)&lt;100,0,SUM(F66:F71))</f>
        <v>0</v>
      </c>
    </row>
    <row r="73" spans="1:6" ht="15" customHeight="1" thickBot="1" x14ac:dyDescent="0.3">
      <c r="A73" s="73" t="s">
        <v>102</v>
      </c>
      <c r="B73" s="73"/>
      <c r="C73" s="73"/>
      <c r="D73" s="73"/>
      <c r="E73" s="73"/>
      <c r="F73" s="3">
        <f>F72*C15</f>
        <v>0</v>
      </c>
    </row>
    <row r="74" spans="1:6" ht="15" customHeight="1" thickTop="1" x14ac:dyDescent="0.25"/>
  </sheetData>
  <conditionalFormatting sqref="A18:A30">
    <cfRule type="containsText" dxfId="80" priority="10" operator="containsText" text="&quot;">
      <formula>NOT(ISERROR(SEARCH("""",A18)))</formula>
    </cfRule>
  </conditionalFormatting>
  <conditionalFormatting sqref="A36:A56">
    <cfRule type="containsText" dxfId="79" priority="5" operator="containsText" text="&quot;">
      <formula>NOT(ISERROR(SEARCH("""",A36)))</formula>
    </cfRule>
  </conditionalFormatting>
  <conditionalFormatting sqref="A5:C8">
    <cfRule type="containsText" dxfId="78" priority="16" operator="containsText" text="&quot;">
      <formula>NOT(ISERROR(SEARCH("""",A5)))</formula>
    </cfRule>
  </conditionalFormatting>
  <conditionalFormatting sqref="A2:F2">
    <cfRule type="containsText" dxfId="77" priority="25" operator="containsText" text="&quot;">
      <formula>NOT(ISERROR(SEARCH("""",A2)))</formula>
    </cfRule>
  </conditionalFormatting>
  <conditionalFormatting sqref="B11:B13">
    <cfRule type="containsText" dxfId="76" priority="13" operator="containsText" text="&quot;">
      <formula>NOT(ISERROR(SEARCH("""",B11)))</formula>
    </cfRule>
  </conditionalFormatting>
  <conditionalFormatting sqref="C18:C54 C56">
    <cfRule type="containsText" dxfId="75" priority="2" operator="containsText" text="&quot;">
      <formula>NOT(ISERROR(SEARCH("""",C18)))</formula>
    </cfRule>
  </conditionalFormatting>
  <conditionalFormatting sqref="D11:D13">
    <cfRule type="containsText" dxfId="74" priority="12" operator="containsText" text="&quot;">
      <formula>NOT(ISERROR(SEARCH("""",D11)))</formula>
    </cfRule>
  </conditionalFormatting>
  <conditionalFormatting sqref="D18:D56">
    <cfRule type="containsText" dxfId="73" priority="1" operator="containsText" text="&quot;">
      <formula>NOT(ISERROR(SEARCH("""",D18)))</formula>
    </cfRule>
  </conditionalFormatting>
  <conditionalFormatting sqref="D5:F7">
    <cfRule type="containsText" dxfId="72" priority="14" operator="containsText" text="&quot;">
      <formula>NOT(ISERROR(SEARCH("""",D5)))</formula>
    </cfRule>
  </conditionalFormatting>
  <conditionalFormatting sqref="F11">
    <cfRule type="containsText" dxfId="71" priority="11" operator="containsText" text="&quot;">
      <formula>NOT(ISERROR(SEARCH("""",F11)))</formula>
    </cfRule>
  </conditionalFormatting>
  <dataValidations disablePrompts="1" count="3">
    <dataValidation type="list" allowBlank="1" showInputMessage="1" showErrorMessage="1" error="Only Yes or No may be entered." sqref="E18:E56" xr:uid="{00000000-0002-0000-0800-000000000000}">
      <formula1>"Yes, No"</formula1>
    </dataValidation>
    <dataValidation allowBlank="1" showInputMessage="1" showErrorMessage="1" error="Only one vehicle configuration may be used on each spreadsheet." sqref="E7:E8 E13" xr:uid="{00000000-0002-0000-0800-000001000000}"/>
    <dataValidation allowBlank="1" showInputMessage="1" showErrorMessage="1" error="Only Yes or No may be entered." sqref="E64" xr:uid="{00000000-0002-0000-0800-000002000000}"/>
  </dataValidations>
  <pageMargins left="0.5" right="0.5" top="1" bottom="0.75" header="0.3" footer="0.3"/>
  <pageSetup scale="91" fitToHeight="0" orientation="portrait" r:id="rId1"/>
  <headerFooter>
    <oddHeader>&amp;CContract 4400028979
Kent-Mitchell Bus Sales &amp; Service, Inc.
Thomas Built Buses&amp;R4/1/2024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 </vt:lpstr>
      <vt:lpstr>29-30 Passenger Gas</vt:lpstr>
      <vt:lpstr>47-48 Passenger Gas</vt:lpstr>
      <vt:lpstr>47-48 Passenger Diesel</vt:lpstr>
      <vt:lpstr>53-54 Passenger Gas</vt:lpstr>
      <vt:lpstr>53-54 Passenger Diesel</vt:lpstr>
      <vt:lpstr>59 Passenger Gas</vt:lpstr>
      <vt:lpstr>59 Passenger Diesel</vt:lpstr>
      <vt:lpstr>65 Passenger Gas</vt:lpstr>
      <vt:lpstr>65 Passenger Diesel</vt:lpstr>
      <vt:lpstr>71 Passenger Gas</vt:lpstr>
      <vt:lpstr>71 Passenger Diesel</vt:lpstr>
      <vt:lpstr>71 Passenger Electric</vt:lpstr>
      <vt:lpstr>77 Passenger Gas</vt:lpstr>
      <vt:lpstr>77 Passenger Diesel</vt:lpstr>
      <vt:lpstr>77 Passenger Electric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Gelber</dc:creator>
  <cp:lastModifiedBy>Raymond McKnight (DOA)</cp:lastModifiedBy>
  <cp:lastPrinted>2022-12-28T21:22:20Z</cp:lastPrinted>
  <dcterms:created xsi:type="dcterms:W3CDTF">2002-10-02T21:57:55Z</dcterms:created>
  <dcterms:modified xsi:type="dcterms:W3CDTF">2026-04-08T14:23:06Z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0x0101001890375201E3F8418434AE71ACD52813</vt:lpwstr>
  </property>
  <property fmtid="{D5CDD505-2E9C-101B-9397-08002B2CF9AE}" pid="3" name="Order">
    <vt:r8>182900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