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Premier Dodge - Current Status &amp; Order Sheets\Order Sheets\"/>
    </mc:Choice>
  </mc:AlternateContent>
  <xr:revisionPtr revIDLastSave="0" documentId="8_{220BD2B7-C396-4673-9262-AAF1F0ED49ED}" xr6:coauthVersionLast="47" xr6:coauthVersionMax="47" xr10:uidLastSave="{00000000-0000-0000-0000-000000000000}"/>
  <bookViews>
    <workbookView xWindow="-28920" yWindow="-120" windowWidth="29040" windowHeight="15720" xr2:uid="{00000000-000D-0000-FFFF-FFFF00000000}"/>
  </bookViews>
  <sheets>
    <sheet name="Line 16 - Ram 1500 SSV" sheetId="1" r:id="rId1"/>
    <sheet name="Instructions"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 l="1"/>
  <c r="E27" i="1"/>
  <c r="E26" i="1"/>
  <c r="E15" i="1" l="1"/>
  <c r="E8" i="1"/>
  <c r="E25" i="1"/>
  <c r="E24" i="1"/>
  <c r="E23" i="1"/>
  <c r="E22" i="1"/>
  <c r="E21" i="1"/>
  <c r="E20" i="1"/>
  <c r="E19" i="1"/>
  <c r="E47" i="1" l="1"/>
  <c r="E46" i="1"/>
  <c r="E45" i="1"/>
  <c r="E44" i="1"/>
  <c r="E43" i="1"/>
  <c r="E42" i="1"/>
  <c r="E41" i="1"/>
  <c r="E40" i="1"/>
  <c r="E39" i="1"/>
  <c r="E38" i="1"/>
  <c r="E37" i="1"/>
  <c r="E36" i="1"/>
  <c r="E35" i="1"/>
  <c r="E34" i="1"/>
  <c r="E33" i="1"/>
  <c r="E32" i="1"/>
  <c r="E28" i="1"/>
  <c r="E14" i="1"/>
  <c r="E16" i="1"/>
  <c r="E9" i="1" l="1"/>
  <c r="E51" i="1" l="1"/>
  <c r="D54" i="1" l="1"/>
  <c r="E7" i="1" l="1"/>
  <c r="E50" i="1" l="1"/>
  <c r="E53" i="1" l="1"/>
  <c r="E54" i="1" s="1"/>
</calcChain>
</file>

<file path=xl/sharedStrings.xml><?xml version="1.0" encoding="utf-8"?>
<sst xmlns="http://schemas.openxmlformats.org/spreadsheetml/2006/main" count="124" uniqueCount="115">
  <si>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</si>
  <si>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</si>
  <si>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</si>
  <si>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Ram 1500 SSV</t>
  </si>
  <si>
    <t>Contract Line</t>
  </si>
  <si>
    <t>Delivery ARO</t>
  </si>
  <si>
    <t>State Contract Number</t>
  </si>
  <si>
    <t>Vendor</t>
  </si>
  <si>
    <t>Base Vehicle</t>
  </si>
  <si>
    <t>Vehicle Description</t>
  </si>
  <si>
    <t>Order Code</t>
  </si>
  <si>
    <t>Unit Price</t>
  </si>
  <si>
    <t>Quantity</t>
  </si>
  <si>
    <t>Extended Price</t>
  </si>
  <si>
    <t>Available Exterior Colors</t>
  </si>
  <si>
    <t>(PR4) Flame Red Clear Coat</t>
  </si>
  <si>
    <t>Optional Equipment</t>
  </si>
  <si>
    <t>Option Description</t>
  </si>
  <si>
    <t>Option Code</t>
  </si>
  <si>
    <t>Add Option</t>
  </si>
  <si>
    <t>DMH</t>
  </si>
  <si>
    <t>Anti-Spin Differential Rear Axle</t>
  </si>
  <si>
    <t>DSA</t>
  </si>
  <si>
    <t>Trailer Brake Control</t>
  </si>
  <si>
    <t>XHC</t>
  </si>
  <si>
    <t>Cost for Each Vehicle Plus Options</t>
  </si>
  <si>
    <t>1 EA</t>
  </si>
  <si>
    <t>Additional Costs</t>
  </si>
  <si>
    <t>0.35% Contract Administrative Fee</t>
  </si>
  <si>
    <t>LA DEQ Waste Tire Fee (5 tires X $2.25 each)</t>
  </si>
  <si>
    <t>Total Cost for Each Vehicle</t>
  </si>
  <si>
    <t>Total Cost for All Vehicles</t>
  </si>
  <si>
    <t>Agency  Information</t>
  </si>
  <si>
    <t>Delivery Point of Contact Name:</t>
  </si>
  <si>
    <t>LPAA Approval No</t>
  </si>
  <si>
    <t>Phone:</t>
  </si>
  <si>
    <t>Requisition No</t>
  </si>
  <si>
    <t>Email:</t>
  </si>
  <si>
    <t>Shopping Cart</t>
  </si>
  <si>
    <t>Vendor Information</t>
  </si>
  <si>
    <t xml:space="preserve">Vendor No. </t>
  </si>
  <si>
    <t>Premier Chrysler Dodge Jeep</t>
  </si>
  <si>
    <t>Benjamin Broitman</t>
  </si>
  <si>
    <t>504-352-8216</t>
  </si>
  <si>
    <t>bbroitman@premierdcjofneworleans.com</t>
  </si>
  <si>
    <t>LA Safety Inspection Sticker - 1 Year</t>
  </si>
  <si>
    <t>90-120 Days</t>
  </si>
  <si>
    <t>GFX Tier 1 Ground Effects Warrantied for 3 years  (listed below)</t>
  </si>
  <si>
    <t>Setina PB400 Push Bumper</t>
  </si>
  <si>
    <t>EXO Harness and PDC-Supplies Power</t>
  </si>
  <si>
    <t xml:space="preserve">Whelen Core Siren System, 21 Button with 4 position slide </t>
  </si>
  <si>
    <t>Class IV Receiver Hitch</t>
  </si>
  <si>
    <t>PSC</t>
  </si>
  <si>
    <t>Color Upcharge</t>
  </si>
  <si>
    <t>PXJ</t>
  </si>
  <si>
    <t>(PW7) Bright White Clear Coat</t>
  </si>
  <si>
    <t xml:space="preserve">Diamond Black </t>
  </si>
  <si>
    <t>PAU</t>
  </si>
  <si>
    <t>Upfit Options</t>
  </si>
  <si>
    <t>DT6T98-23A</t>
  </si>
  <si>
    <t>3.6 PENTASTAR V6 ENGINE</t>
  </si>
  <si>
    <t xml:space="preserve">3.0 HURRICANE TWIN TURBO I6 </t>
  </si>
  <si>
    <t>DT6T98-21A</t>
  </si>
  <si>
    <t>33 Gallon Fuel Tank</t>
  </si>
  <si>
    <t>NFF</t>
  </si>
  <si>
    <t>XFH</t>
  </si>
  <si>
    <t>NC</t>
  </si>
  <si>
    <t>MOPAR Front &amp; Rear Rubber Floor Mats</t>
  </si>
  <si>
    <t>CLF</t>
  </si>
  <si>
    <t>MOPAR Black Tubular Side Steps</t>
  </si>
  <si>
    <t>MRU</t>
  </si>
  <si>
    <t>Advanced Safety Group</t>
  </si>
  <si>
    <t>ALP</t>
  </si>
  <si>
    <t>Active Driving Assist System</t>
  </si>
  <si>
    <t>SJJ</t>
  </si>
  <si>
    <t>RDT-EAPEC1A</t>
  </si>
  <si>
    <t>GFX SSV1</t>
  </si>
  <si>
    <t>RDT-EMCCC1</t>
  </si>
  <si>
    <t>RDT-IHCCE1</t>
  </si>
  <si>
    <t>HAVIS 24" RAM Specific Console</t>
  </si>
  <si>
    <t>RDT-EWSTQQ1A</t>
  </si>
  <si>
    <t>RDT-EWSGB1</t>
  </si>
  <si>
    <t>RDT-EWLAW1A</t>
  </si>
  <si>
    <t>RDT-EWLAGH1AX</t>
  </si>
  <si>
    <t>RDT-EWLVO1AX</t>
  </si>
  <si>
    <t>RDT-EWLVR1AX</t>
  </si>
  <si>
    <t>RDT-EWLGK1RRBB </t>
  </si>
  <si>
    <t>RDT-EWLBH1BB</t>
  </si>
  <si>
    <t>RDT-EWLME1RR</t>
  </si>
  <si>
    <t>RDT-EWLRL1JAJA</t>
  </si>
  <si>
    <t>RDT-EWLMAZ1</t>
  </si>
  <si>
    <t>RDT-JSBGJ1</t>
  </si>
  <si>
    <t>RDT-ISQBE1</t>
  </si>
  <si>
    <t>Setina 12 VS Steel Partition</t>
  </si>
  <si>
    <t>Whelen Mega T-Series Ion Rear Window Lights</t>
  </si>
  <si>
    <t>Whelen Arges LED Driver Side Spotlamp</t>
  </si>
  <si>
    <t>Single 100W Internal Mounted Whelen SA315P Siren Speaker.</t>
  </si>
  <si>
    <t>Must have Base Ram SSV Prep Option - GFX SSV1 For all options below</t>
  </si>
  <si>
    <t xml:space="preserve">Pre-Wired Motorola Remote Mount Transfer Kit </t>
  </si>
  <si>
    <t>Upcharge Exterior Colors</t>
  </si>
  <si>
    <t>DT6T98-27A</t>
  </si>
  <si>
    <t>Granite Crystal Metallic</t>
  </si>
  <si>
    <t>Billet Silver</t>
  </si>
  <si>
    <t>PO #_______________________________</t>
  </si>
  <si>
    <t>Option Price</t>
  </si>
  <si>
    <r>
      <t xml:space="preserve">5.7 V8 HEMI MDS VVT Engine
</t>
    </r>
    <r>
      <rPr>
        <sz val="9"/>
        <color theme="1"/>
        <rFont val="Calibri"/>
        <family val="2"/>
        <scheme val="minor"/>
      </rPr>
      <t>(Must have DMH)</t>
    </r>
  </si>
  <si>
    <r>
      <t>3.92 Rear Axle Ratio</t>
    </r>
    <r>
      <rPr>
        <sz val="10"/>
        <color theme="1"/>
        <rFont val="Calibri"/>
        <family val="2"/>
        <scheme val="minor"/>
      </rPr>
      <t xml:space="preserve">
(Must have Hurricane Twin Turbo (21A/HEMI 5.7)</t>
    </r>
  </si>
  <si>
    <r>
      <t xml:space="preserve">Roof Mounted 54" Whelen Liberty II Solo WCX </t>
    </r>
    <r>
      <rPr>
        <sz val="10"/>
        <color theme="1"/>
        <rFont val="Calibri"/>
        <family val="2"/>
        <scheme val="minor"/>
      </rPr>
      <t>(Color Choice Available)</t>
    </r>
  </si>
  <si>
    <r>
      <t>Roof Mounted 54" Whelen Legacy Duo WCX</t>
    </r>
    <r>
      <rPr>
        <sz val="10"/>
        <color theme="1"/>
        <rFont val="Calibri"/>
        <family val="2"/>
        <scheme val="minor"/>
      </rPr>
      <t xml:space="preserve"> (Color Choice Available)</t>
    </r>
  </si>
  <si>
    <r>
      <t xml:space="preserve">Front Visor Mounted Whelen FST Inner Edge 10 Lamp Solo </t>
    </r>
    <r>
      <rPr>
        <sz val="10"/>
        <color theme="1"/>
        <rFont val="Calibri"/>
        <family val="2"/>
        <scheme val="minor"/>
      </rPr>
      <t>(Color Choice Available)</t>
    </r>
  </si>
  <si>
    <r>
      <t xml:space="preserve">Front Visor Mounted Whelen XLP Inner Edge 12 Lamp Duo </t>
    </r>
    <r>
      <rPr>
        <sz val="10"/>
        <color theme="1"/>
        <rFont val="Calibri"/>
        <family val="2"/>
        <scheme val="minor"/>
      </rPr>
      <t>(Color Choice Available)</t>
    </r>
  </si>
  <si>
    <r>
      <t>Whelen Quad(4) Interior Grill Lights Solo</t>
    </r>
    <r>
      <rPr>
        <sz val="10"/>
        <color theme="1"/>
        <rFont val="Calibri"/>
        <family val="2"/>
        <scheme val="minor"/>
      </rPr>
      <t xml:space="preserve"> (Color Choice Available)</t>
    </r>
  </si>
  <si>
    <r>
      <t xml:space="preserve">Whelen LINSV2 Under Mirror Puddle Lights </t>
    </r>
    <r>
      <rPr>
        <sz val="10"/>
        <color theme="1"/>
        <rFont val="Calibri"/>
        <family val="2"/>
        <scheme val="minor"/>
      </rPr>
      <t>(Color Choice Available)</t>
    </r>
  </si>
  <si>
    <r>
      <t>Whelen T-Ion Pillar Side Lights</t>
    </r>
    <r>
      <rPr>
        <sz val="10"/>
        <rFont val="Calibri"/>
        <family val="2"/>
        <scheme val="minor"/>
      </rPr>
      <t xml:space="preserve"> (Color Choice Available)</t>
    </r>
  </si>
  <si>
    <r>
      <rPr>
        <b/>
        <sz val="12"/>
        <color theme="1"/>
        <rFont val="Calibri"/>
        <family val="2"/>
        <scheme val="minor"/>
      </rPr>
      <t xml:space="preserve">Base Ram SSV Prep </t>
    </r>
    <r>
      <rPr>
        <sz val="12"/>
        <color theme="1"/>
        <rFont val="Calibri"/>
        <family val="2"/>
        <scheme val="minor"/>
      </rPr>
      <t xml:space="preserve">
</t>
    </r>
    <r>
      <rPr>
        <sz val="10"/>
        <color theme="1"/>
        <rFont val="Calibri"/>
        <family val="2"/>
        <scheme val="minor"/>
      </rPr>
      <t>(</t>
    </r>
    <r>
      <rPr>
        <i/>
        <sz val="10"/>
        <color theme="1"/>
        <rFont val="Calibri"/>
        <family val="2"/>
        <scheme val="minor"/>
      </rPr>
      <t>Includes Below
• Red/White LED Dome Light in drivers compartment
• Spot Lamp pre-wire   
• Head Light/Tail Light Flash System (Wig Wag Lights)
• Black Ops Black Out System:  Reduces interior lighting to lowest allowable, disables front &amp; rear lighting (except brake &amp; reverse lights)
• Quantity of (3) 20 Amp Ignition Circuits for Upfitter Usage
• Quantity of (3) 20 Amp Battery Circuits for Upfitter Usage)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</si>
</sst>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6"/>
      <name val="Calibri"/>
      <family val="2"/>
      <scheme val="minor"/>
    </font>
    <font>
      <sz val="11"/>
      <name val="Calibri"/>
      <family val="2"/>
      <scheme val="minor"/>
    </font>
    <font>
      <b/>
      <sz val="16"/>
      <color theme="1"/>
      <name val="Calibri"/>
      <family val="2"/>
      <scheme val="minor"/>
    </font>
    <font>
      <b/>
      <sz val="14"/>
      <name val="Calibri"/>
      <family val="2"/>
      <scheme val="minor"/>
    </font>
    <font>
      <i/>
      <sz val="10"/>
      <color theme="1"/>
      <name val="Calibri"/>
      <family val="2"/>
      <scheme val="minor"/>
    </font>
    <font>
      <sz val="10"/>
      <color theme="1"/>
      <name val="Calibri"/>
      <family val="2"/>
      <scheme val="minor"/>
    </font>
    <font>
      <sz val="9"/>
      <color theme="1"/>
      <name val="Calibri"/>
      <family val="2"/>
      <scheme val="minor"/>
    </font>
    <font>
      <sz val="10"/>
      <name val="Calibri"/>
      <family val="2"/>
      <scheme val="minor"/>
    </font>
    <font>
      <b/>
      <sz val="12"/>
      <color theme="1"/>
      <name val="Calibri"/>
      <family val="2"/>
      <scheme val="minor"/>
    </font>
    <font>
      <b/>
      <sz val="12"/>
      <name val="Calibri"/>
      <family val="2"/>
      <scheme val="minor"/>
    </font>
    <font>
      <sz val="12"/>
      <color theme="1"/>
      <name val="Calibri"/>
      <family val="2"/>
      <scheme val="minor"/>
    </font>
    <font>
      <sz val="12"/>
      <color rgb="FF000000"/>
      <name val="Calibri"/>
      <family val="2"/>
      <scheme val="minor"/>
    </font>
    <font>
      <sz val="12"/>
      <name val="Calibri"/>
      <family val="2"/>
      <scheme val="minor"/>
    </font>
    <font>
      <b/>
      <u/>
      <sz val="16"/>
      <color rgb="FFFF0000"/>
      <name val="Calibri"/>
      <family val="2"/>
      <scheme val="minor"/>
    </font>
    <font>
      <sz val="16"/>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91">
    <xf numFmtId="0" fontId="0" fillId="0" borderId="0" xfId="0"/>
    <xf numFmtId="0" fontId="5" fillId="0" borderId="1" xfId="0" applyFont="1" applyBorder="1" applyAlignment="1" applyProtection="1">
      <alignment horizontal="center"/>
      <protection hidden="1"/>
    </xf>
    <xf numFmtId="0" fontId="3" fillId="3" borderId="1" xfId="0" applyFont="1" applyFill="1" applyBorder="1" applyAlignment="1" applyProtection="1">
      <alignment horizontal="center"/>
      <protection hidden="1"/>
    </xf>
    <xf numFmtId="0" fontId="0" fillId="0" borderId="0" xfId="0" applyAlignment="1">
      <alignment horizontal="right"/>
    </xf>
    <xf numFmtId="0" fontId="2" fillId="0" borderId="0" xfId="0" applyFont="1"/>
    <xf numFmtId="14" fontId="2" fillId="0" borderId="0" xfId="0" applyNumberFormat="1" applyFont="1" applyAlignment="1">
      <alignment horizontal="right"/>
    </xf>
    <xf numFmtId="0" fontId="5" fillId="3" borderId="3" xfId="0" applyFont="1" applyFill="1" applyBorder="1" applyAlignment="1" applyProtection="1">
      <alignment horizontal="centerContinuous"/>
      <protection hidden="1"/>
    </xf>
    <xf numFmtId="0" fontId="0" fillId="0" borderId="0" xfId="0" applyAlignment="1">
      <alignment horizontal="center"/>
    </xf>
    <xf numFmtId="0" fontId="11" fillId="0" borderId="1" xfId="0" applyFont="1" applyBorder="1" applyAlignment="1" applyProtection="1">
      <alignment horizontal="center"/>
      <protection hidden="1"/>
    </xf>
    <xf numFmtId="0" fontId="12" fillId="0" borderId="1" xfId="0" applyFont="1" applyBorder="1" applyAlignment="1" applyProtection="1">
      <alignment horizontal="center"/>
      <protection hidden="1"/>
    </xf>
    <xf numFmtId="0" fontId="11" fillId="4" borderId="1" xfId="0" applyFont="1" applyFill="1" applyBorder="1" applyAlignment="1" applyProtection="1">
      <alignment horizontal="center"/>
      <protection hidden="1"/>
    </xf>
    <xf numFmtId="0" fontId="11" fillId="0" borderId="1" xfId="0" applyFont="1" applyBorder="1" applyAlignment="1" applyProtection="1">
      <alignment horizontal="center" wrapText="1"/>
      <protection hidden="1"/>
    </xf>
    <xf numFmtId="0" fontId="11" fillId="0" borderId="1" xfId="0" applyFont="1" applyBorder="1" applyProtection="1">
      <protection hidden="1"/>
    </xf>
    <xf numFmtId="0" fontId="13" fillId="0" borderId="1" xfId="0" applyFont="1" applyBorder="1" applyProtection="1">
      <protection hidden="1"/>
    </xf>
    <xf numFmtId="44" fontId="14" fillId="0" borderId="1" xfId="1" applyFont="1" applyBorder="1"/>
    <xf numFmtId="0" fontId="13" fillId="5" borderId="1" xfId="0" applyFont="1" applyFill="1" applyBorder="1" applyProtection="1">
      <protection locked="0"/>
    </xf>
    <xf numFmtId="0" fontId="13" fillId="4" borderId="1" xfId="0" applyFont="1" applyFill="1" applyBorder="1" applyAlignment="1" applyProtection="1">
      <alignment horizontal="center" wrapText="1"/>
      <protection hidden="1"/>
    </xf>
    <xf numFmtId="0" fontId="13" fillId="5" borderId="5" xfId="0" applyFont="1" applyFill="1" applyBorder="1" applyAlignment="1" applyProtection="1">
      <alignment horizontal="center" wrapText="1"/>
      <protection locked="0"/>
    </xf>
    <xf numFmtId="0" fontId="13" fillId="4" borderId="6" xfId="0" applyFont="1" applyFill="1" applyBorder="1" applyAlignment="1" applyProtection="1">
      <alignment wrapText="1"/>
      <protection hidden="1"/>
    </xf>
    <xf numFmtId="0" fontId="13" fillId="4" borderId="7" xfId="0" applyFont="1" applyFill="1" applyBorder="1" applyAlignment="1" applyProtection="1">
      <alignment wrapText="1"/>
      <protection hidden="1"/>
    </xf>
    <xf numFmtId="0" fontId="13" fillId="5" borderId="5" xfId="0" applyFont="1" applyFill="1" applyBorder="1" applyAlignment="1" applyProtection="1">
      <alignment horizontal="right" wrapText="1"/>
      <protection locked="0"/>
    </xf>
    <xf numFmtId="0" fontId="11" fillId="0" borderId="1" xfId="0" applyFont="1" applyBorder="1" applyAlignment="1" applyProtection="1">
      <alignment horizontal="left" wrapText="1"/>
      <protection hidden="1"/>
    </xf>
    <xf numFmtId="0" fontId="13" fillId="0" borderId="1" xfId="0" applyFont="1" applyBorder="1" applyAlignment="1" applyProtection="1">
      <alignment horizontal="center"/>
      <protection hidden="1"/>
    </xf>
    <xf numFmtId="44" fontId="13" fillId="0" borderId="1" xfId="1" applyFont="1" applyFill="1" applyBorder="1" applyAlignment="1" applyProtection="1">
      <protection hidden="1"/>
    </xf>
    <xf numFmtId="0" fontId="13" fillId="0" borderId="1" xfId="0" applyFont="1" applyBorder="1"/>
    <xf numFmtId="0" fontId="13" fillId="0" borderId="1" xfId="0" applyFont="1" applyBorder="1" applyAlignment="1">
      <alignment horizontal="center"/>
    </xf>
    <xf numFmtId="44" fontId="13" fillId="0" borderId="1" xfId="1" applyFont="1" applyBorder="1" applyAlignment="1"/>
    <xf numFmtId="0" fontId="13" fillId="0" borderId="1" xfId="0" applyFont="1" applyBorder="1" applyAlignment="1">
      <alignment wrapText="1"/>
    </xf>
    <xf numFmtId="0" fontId="15" fillId="0" borderId="5" xfId="0" applyFont="1" applyBorder="1" applyAlignment="1" applyProtection="1">
      <alignment horizontal="center"/>
      <protection hidden="1"/>
    </xf>
    <xf numFmtId="44" fontId="13" fillId="0" borderId="5" xfId="1" applyFont="1" applyBorder="1" applyAlignment="1" applyProtection="1">
      <protection hidden="1"/>
    </xf>
    <xf numFmtId="0" fontId="13" fillId="5" borderId="5" xfId="0" applyFont="1" applyFill="1" applyBorder="1" applyProtection="1">
      <protection locked="0"/>
    </xf>
    <xf numFmtId="0" fontId="15" fillId="0" borderId="1" xfId="0" applyFont="1" applyBorder="1" applyAlignment="1" applyProtection="1">
      <alignment horizontal="center"/>
      <protection hidden="1"/>
    </xf>
    <xf numFmtId="44" fontId="13" fillId="4" borderId="1" xfId="1" applyFont="1" applyFill="1" applyBorder="1" applyAlignment="1" applyProtection="1">
      <protection hidden="1"/>
    </xf>
    <xf numFmtId="0" fontId="13" fillId="0" borderId="1" xfId="0" applyFont="1" applyBorder="1" applyAlignment="1" applyProtection="1">
      <alignment wrapText="1"/>
      <protection hidden="1"/>
    </xf>
    <xf numFmtId="8" fontId="13" fillId="0" borderId="1" xfId="1" applyNumberFormat="1" applyFont="1" applyFill="1" applyBorder="1" applyAlignment="1" applyProtection="1">
      <protection hidden="1"/>
    </xf>
    <xf numFmtId="44" fontId="13" fillId="0" borderId="1" xfId="0" applyNumberFormat="1" applyFont="1" applyBorder="1" applyAlignment="1" applyProtection="1">
      <alignment horizontal="right"/>
      <protection hidden="1"/>
    </xf>
    <xf numFmtId="0" fontId="13" fillId="0" borderId="1" xfId="0" applyFont="1" applyBorder="1" applyAlignment="1" applyProtection="1">
      <alignment vertical="center" wrapText="1"/>
      <protection hidden="1"/>
    </xf>
    <xf numFmtId="49" fontId="15" fillId="0" borderId="1" xfId="0" applyNumberFormat="1" applyFont="1" applyBorder="1" applyAlignment="1" applyProtection="1">
      <alignment wrapText="1" shrinkToFit="1"/>
      <protection hidden="1"/>
    </xf>
    <xf numFmtId="0" fontId="13" fillId="0" borderId="1" xfId="0" applyFont="1" applyBorder="1" applyAlignment="1" applyProtection="1">
      <alignment horizontal="centerContinuous"/>
      <protection hidden="1"/>
    </xf>
    <xf numFmtId="0" fontId="13" fillId="0" borderId="4" xfId="0" applyFont="1" applyBorder="1" applyAlignment="1" applyProtection="1">
      <alignment horizontal="centerContinuous"/>
      <protection hidden="1"/>
    </xf>
    <xf numFmtId="0" fontId="13" fillId="0" borderId="7" xfId="0" applyFont="1" applyBorder="1" applyAlignment="1" applyProtection="1">
      <alignment horizontal="centerContinuous"/>
      <protection hidden="1"/>
    </xf>
    <xf numFmtId="0" fontId="13" fillId="0" borderId="2" xfId="0" applyFont="1" applyBorder="1" applyAlignment="1" applyProtection="1">
      <alignment horizontal="centerContinuous"/>
      <protection hidden="1"/>
    </xf>
    <xf numFmtId="0" fontId="13" fillId="0" borderId="8" xfId="0" applyFont="1" applyBorder="1" applyAlignment="1" applyProtection="1">
      <alignment horizontal="centerContinuous"/>
      <protection hidden="1"/>
    </xf>
    <xf numFmtId="0" fontId="13" fillId="0" borderId="9" xfId="0" applyFont="1" applyBorder="1" applyProtection="1">
      <protection hidden="1"/>
    </xf>
    <xf numFmtId="0" fontId="13" fillId="5" borderId="0" xfId="0" applyFont="1" applyFill="1" applyAlignment="1" applyProtection="1">
      <alignment wrapText="1"/>
      <protection locked="0"/>
    </xf>
    <xf numFmtId="0" fontId="13" fillId="0" borderId="0" xfId="0" applyFont="1"/>
    <xf numFmtId="164" fontId="13" fillId="0" borderId="0" xfId="0" applyNumberFormat="1" applyFont="1"/>
    <xf numFmtId="0" fontId="17" fillId="0" borderId="0" xfId="0" applyFont="1"/>
    <xf numFmtId="0" fontId="5" fillId="3" borderId="4" xfId="0" applyFont="1" applyFill="1" applyBorder="1" applyAlignment="1" applyProtection="1">
      <alignment horizontal="centerContinuous" wrapText="1"/>
      <protection hidden="1"/>
    </xf>
    <xf numFmtId="0" fontId="5" fillId="3" borderId="4" xfId="0" applyFont="1" applyFill="1" applyBorder="1" applyAlignment="1" applyProtection="1">
      <alignment horizontal="centerContinuous"/>
      <protection hidden="1"/>
    </xf>
    <xf numFmtId="0" fontId="5" fillId="3" borderId="1" xfId="0" applyFont="1" applyFill="1" applyBorder="1" applyAlignment="1" applyProtection="1">
      <alignment horizontal="centerContinuous"/>
      <protection hidden="1"/>
    </xf>
    <xf numFmtId="0" fontId="11" fillId="0" borderId="10" xfId="0" applyFont="1" applyBorder="1" applyAlignment="1">
      <alignment horizontal="right" vertical="top"/>
    </xf>
    <xf numFmtId="0" fontId="13" fillId="0" borderId="2" xfId="0" applyFont="1" applyBorder="1"/>
    <xf numFmtId="0" fontId="11" fillId="0" borderId="8" xfId="0" applyFont="1" applyBorder="1" applyAlignment="1">
      <alignment horizontal="right"/>
    </xf>
    <xf numFmtId="0" fontId="13" fillId="0" borderId="11" xfId="0" applyFont="1" applyBorder="1" applyAlignment="1">
      <alignment horizontal="right"/>
    </xf>
    <xf numFmtId="164" fontId="13" fillId="0" borderId="12" xfId="0" applyNumberFormat="1" applyFont="1" applyBorder="1"/>
    <xf numFmtId="0" fontId="13" fillId="0" borderId="13" xfId="0" applyFont="1" applyBorder="1" applyAlignment="1">
      <alignment horizontal="right"/>
    </xf>
    <xf numFmtId="0" fontId="13" fillId="0" borderId="3" xfId="0" applyFont="1" applyBorder="1"/>
    <xf numFmtId="0" fontId="13" fillId="0" borderId="14" xfId="0" applyFont="1" applyBorder="1"/>
    <xf numFmtId="0" fontId="5" fillId="3" borderId="10" xfId="0" applyFont="1" applyFill="1" applyBorder="1" applyAlignment="1" applyProtection="1">
      <alignment horizontal="centerContinuous"/>
      <protection hidden="1"/>
    </xf>
    <xf numFmtId="0" fontId="5" fillId="3" borderId="2" xfId="0" applyFont="1" applyFill="1" applyBorder="1" applyAlignment="1" applyProtection="1">
      <alignment horizontal="centerContinuous"/>
      <protection hidden="1"/>
    </xf>
    <xf numFmtId="0" fontId="5" fillId="3" borderId="8" xfId="0" applyFont="1" applyFill="1" applyBorder="1" applyAlignment="1" applyProtection="1">
      <alignment horizontal="centerContinuous"/>
      <protection hidden="1"/>
    </xf>
    <xf numFmtId="0" fontId="13" fillId="0" borderId="10" xfId="0" applyFont="1" applyBorder="1" applyAlignment="1">
      <alignment horizontal="right"/>
    </xf>
    <xf numFmtId="0" fontId="13" fillId="5" borderId="2" xfId="0" applyFont="1" applyFill="1" applyBorder="1" applyAlignment="1" applyProtection="1">
      <alignment wrapText="1"/>
      <protection locked="0"/>
    </xf>
    <xf numFmtId="0" fontId="13" fillId="5" borderId="8" xfId="0" applyFont="1" applyFill="1" applyBorder="1" applyAlignment="1" applyProtection="1">
      <alignment horizontal="right"/>
      <protection locked="0"/>
    </xf>
    <xf numFmtId="0" fontId="13" fillId="5" borderId="12" xfId="0" applyFont="1" applyFill="1" applyBorder="1" applyAlignment="1" applyProtection="1">
      <alignment horizontal="right"/>
      <protection locked="0"/>
    </xf>
    <xf numFmtId="0" fontId="16" fillId="2" borderId="10" xfId="0" applyFont="1" applyFill="1" applyBorder="1" applyAlignment="1" applyProtection="1">
      <alignment horizontal="centerContinuous"/>
      <protection hidden="1"/>
    </xf>
    <xf numFmtId="0" fontId="17" fillId="2" borderId="2" xfId="0" applyFont="1" applyFill="1" applyBorder="1" applyAlignment="1" applyProtection="1">
      <alignment horizontal="centerContinuous"/>
      <protection hidden="1"/>
    </xf>
    <xf numFmtId="0" fontId="17" fillId="2" borderId="8" xfId="0" applyFont="1" applyFill="1" applyBorder="1" applyAlignment="1" applyProtection="1">
      <alignment horizontal="centerContinuous"/>
      <protection hidden="1"/>
    </xf>
    <xf numFmtId="0" fontId="6" fillId="4" borderId="1" xfId="0" applyFont="1" applyFill="1" applyBorder="1" applyAlignment="1" applyProtection="1">
      <alignment horizontal="center"/>
      <protection hidden="1"/>
    </xf>
    <xf numFmtId="0" fontId="5" fillId="3" borderId="13" xfId="0" applyFont="1" applyFill="1" applyBorder="1" applyAlignment="1" applyProtection="1">
      <alignment horizontal="centerContinuous"/>
      <protection hidden="1"/>
    </xf>
    <xf numFmtId="0" fontId="5" fillId="3" borderId="14" xfId="0" applyFont="1" applyFill="1" applyBorder="1" applyAlignment="1" applyProtection="1">
      <alignment horizontal="centerContinuous"/>
      <protection hidden="1"/>
    </xf>
    <xf numFmtId="0" fontId="11" fillId="0" borderId="1" xfId="0" applyFont="1" applyBorder="1" applyAlignment="1" applyProtection="1">
      <alignment horizontal="right"/>
      <protection hidden="1"/>
    </xf>
    <xf numFmtId="0" fontId="5" fillId="3" borderId="6" xfId="0" applyFont="1" applyFill="1" applyBorder="1" applyAlignment="1" applyProtection="1">
      <alignment horizontal="centerContinuous" wrapText="1"/>
      <protection hidden="1"/>
    </xf>
    <xf numFmtId="0" fontId="5" fillId="3" borderId="7" xfId="0" applyFont="1" applyFill="1" applyBorder="1" applyAlignment="1" applyProtection="1">
      <alignment horizontal="centerContinuous" wrapText="1"/>
      <protection hidden="1"/>
    </xf>
    <xf numFmtId="0" fontId="5" fillId="3" borderId="6" xfId="0" applyFont="1" applyFill="1" applyBorder="1" applyAlignment="1" applyProtection="1">
      <alignment horizontal="centerContinuous"/>
      <protection hidden="1"/>
    </xf>
    <xf numFmtId="0" fontId="5" fillId="3" borderId="7" xfId="0" applyFont="1" applyFill="1" applyBorder="1" applyAlignment="1" applyProtection="1">
      <alignment horizontal="centerContinuous"/>
      <protection hidden="1"/>
    </xf>
    <xf numFmtId="0" fontId="11" fillId="0" borderId="1" xfId="0" applyFont="1" applyBorder="1" applyAlignment="1" applyProtection="1">
      <alignment wrapText="1"/>
      <protection hidden="1"/>
    </xf>
    <xf numFmtId="0" fontId="13" fillId="0" borderId="5" xfId="0" applyFont="1" applyBorder="1" applyAlignment="1" applyProtection="1">
      <alignment wrapText="1"/>
      <protection hidden="1"/>
    </xf>
    <xf numFmtId="0" fontId="13" fillId="0" borderId="6" xfId="0" applyFont="1" applyBorder="1" applyAlignment="1" applyProtection="1">
      <alignment horizontal="centerContinuous"/>
      <protection hidden="1"/>
    </xf>
    <xf numFmtId="0" fontId="13" fillId="0" borderId="10" xfId="0" applyFont="1" applyBorder="1" applyAlignment="1" applyProtection="1">
      <alignment horizontal="centerContinuous"/>
      <protection hidden="1"/>
    </xf>
    <xf numFmtId="44" fontId="13" fillId="0" borderId="9" xfId="0" applyNumberFormat="1" applyFont="1" applyBorder="1" applyAlignment="1" applyProtection="1">
      <alignment horizontal="right"/>
      <protection hidden="1"/>
    </xf>
    <xf numFmtId="0" fontId="5" fillId="0" borderId="6" xfId="0" applyFont="1" applyBorder="1" applyAlignment="1" applyProtection="1">
      <alignment horizontal="centerContinuous"/>
      <protection hidden="1"/>
    </xf>
    <xf numFmtId="0" fontId="5" fillId="0" borderId="4" xfId="0" applyFont="1" applyBorder="1" applyAlignment="1" applyProtection="1">
      <alignment horizontal="centerContinuous"/>
      <protection hidden="1"/>
    </xf>
    <xf numFmtId="0" fontId="5" fillId="0" borderId="7" xfId="0" applyFont="1" applyBorder="1" applyAlignment="1" applyProtection="1">
      <alignment horizontal="centerContinuous"/>
      <protection hidden="1"/>
    </xf>
    <xf numFmtId="44" fontId="13" fillId="0" borderId="5" xfId="0" applyNumberFormat="1" applyFont="1" applyBorder="1" applyAlignment="1" applyProtection="1">
      <alignment horizontal="right"/>
      <protection hidden="1"/>
    </xf>
    <xf numFmtId="0" fontId="5" fillId="0" borderId="13" xfId="0" applyFont="1" applyBorder="1" applyAlignment="1" applyProtection="1">
      <alignment horizontal="centerContinuous" vertical="center" wrapText="1"/>
      <protection hidden="1"/>
    </xf>
    <xf numFmtId="0" fontId="5" fillId="0" borderId="3" xfId="0" applyFont="1" applyBorder="1" applyAlignment="1" applyProtection="1">
      <alignment horizontal="centerContinuous" vertical="center" wrapText="1"/>
      <protection hidden="1"/>
    </xf>
    <xf numFmtId="0" fontId="5" fillId="0" borderId="14" xfId="0" applyFont="1" applyBorder="1" applyAlignment="1" applyProtection="1">
      <alignment horizontal="centerContinuous" vertical="center" wrapText="1"/>
      <protection hidden="1"/>
    </xf>
    <xf numFmtId="0" fontId="4" fillId="4" borderId="1" xfId="0" applyFont="1" applyFill="1" applyBorder="1" applyAlignment="1" applyProtection="1">
      <alignment wrapText="1"/>
      <protection hidden="1"/>
    </xf>
    <xf numFmtId="44" fontId="14" fillId="0" borderId="1" xfId="1"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2"/>
  <sheetViews>
    <sheetView tabSelected="1" view="pageLayout" zoomScale="90" zoomScaleNormal="150" zoomScaleSheetLayoutView="115" zoomScalePageLayoutView="90" workbookViewId="0">
      <selection activeCell="E49" sqref="E49"/>
    </sheetView>
  </sheetViews>
  <sheetFormatPr defaultColWidth="6.7109375" defaultRowHeight="15" x14ac:dyDescent="0.25"/>
  <cols>
    <col min="1" max="1" width="38.28515625" customWidth="1"/>
    <col min="2" max="2" width="18.5703125" customWidth="1"/>
    <col min="3" max="3" width="15.42578125" bestFit="1" customWidth="1"/>
    <col min="4" max="4" width="17.28515625" bestFit="1" customWidth="1"/>
    <col min="5" max="5" width="16.7109375" style="3" customWidth="1"/>
  </cols>
  <sheetData>
    <row r="1" spans="1:5" s="4" customFormat="1" x14ac:dyDescent="0.25">
      <c r="A1" s="4" t="s">
        <v>103</v>
      </c>
      <c r="E1" s="5">
        <v>45960</v>
      </c>
    </row>
    <row r="2" spans="1:5" s="47" customFormat="1" ht="21" x14ac:dyDescent="0.35">
      <c r="A2" s="66" t="s">
        <v>0</v>
      </c>
      <c r="B2" s="67"/>
      <c r="C2" s="67"/>
      <c r="D2" s="67"/>
      <c r="E2" s="68"/>
    </row>
    <row r="3" spans="1:5" s="7" customFormat="1" ht="21" x14ac:dyDescent="0.35">
      <c r="A3" s="1" t="s">
        <v>3</v>
      </c>
      <c r="B3" s="8" t="s">
        <v>4</v>
      </c>
      <c r="C3" s="1">
        <v>16</v>
      </c>
      <c r="D3" s="9" t="s">
        <v>5</v>
      </c>
      <c r="E3" s="69" t="s">
        <v>46</v>
      </c>
    </row>
    <row r="4" spans="1:5" s="7" customFormat="1" ht="15" customHeight="1" x14ac:dyDescent="0.25">
      <c r="A4" s="8" t="s">
        <v>6</v>
      </c>
      <c r="B4" s="10">
        <v>4400023795</v>
      </c>
      <c r="C4" s="8" t="s">
        <v>7</v>
      </c>
      <c r="D4" s="11" t="s">
        <v>41</v>
      </c>
      <c r="E4" s="11"/>
    </row>
    <row r="5" spans="1:5" s="47" customFormat="1" ht="21" x14ac:dyDescent="0.35">
      <c r="A5" s="70" t="s">
        <v>8</v>
      </c>
      <c r="B5" s="6"/>
      <c r="C5" s="6"/>
      <c r="D5" s="6"/>
      <c r="E5" s="71"/>
    </row>
    <row r="6" spans="1:5" ht="15.75" x14ac:dyDescent="0.25">
      <c r="A6" s="12" t="s">
        <v>9</v>
      </c>
      <c r="B6" s="12" t="s">
        <v>10</v>
      </c>
      <c r="C6" s="12" t="s">
        <v>11</v>
      </c>
      <c r="D6" s="12" t="s">
        <v>12</v>
      </c>
      <c r="E6" s="72" t="s">
        <v>13</v>
      </c>
    </row>
    <row r="7" spans="1:5" ht="15.75" x14ac:dyDescent="0.25">
      <c r="A7" s="33" t="s">
        <v>60</v>
      </c>
      <c r="B7" s="13" t="s">
        <v>59</v>
      </c>
      <c r="C7" s="14">
        <v>41390</v>
      </c>
      <c r="D7" s="15"/>
      <c r="E7" s="35">
        <f>$C7*D7</f>
        <v>0</v>
      </c>
    </row>
    <row r="8" spans="1:5" ht="15.75" x14ac:dyDescent="0.25">
      <c r="A8" s="33" t="s">
        <v>61</v>
      </c>
      <c r="B8" s="13" t="s">
        <v>62</v>
      </c>
      <c r="C8" s="14">
        <v>43970</v>
      </c>
      <c r="D8" s="15"/>
      <c r="E8" s="35">
        <f>$C8*D8</f>
        <v>0</v>
      </c>
    </row>
    <row r="9" spans="1:5" ht="28.5" hidden="1" x14ac:dyDescent="0.25">
      <c r="A9" s="33" t="s">
        <v>105</v>
      </c>
      <c r="B9" s="13" t="s">
        <v>100</v>
      </c>
      <c r="C9" s="90">
        <v>43990</v>
      </c>
      <c r="D9" s="15"/>
      <c r="E9" s="35">
        <f>$C9*D9</f>
        <v>0</v>
      </c>
    </row>
    <row r="10" spans="1:5" s="47" customFormat="1" ht="21" x14ac:dyDescent="0.35">
      <c r="A10" s="73" t="s">
        <v>14</v>
      </c>
      <c r="B10" s="48"/>
      <c r="C10" s="48"/>
      <c r="D10" s="48"/>
      <c r="E10" s="74"/>
    </row>
    <row r="11" spans="1:5" ht="15" customHeight="1" x14ac:dyDescent="0.25">
      <c r="A11" s="16" t="s">
        <v>55</v>
      </c>
      <c r="B11" s="17"/>
      <c r="C11" s="18" t="s">
        <v>15</v>
      </c>
      <c r="D11" s="19"/>
      <c r="E11" s="20"/>
    </row>
    <row r="12" spans="1:5" s="47" customFormat="1" ht="21" x14ac:dyDescent="0.35">
      <c r="A12" s="75" t="s">
        <v>99</v>
      </c>
      <c r="B12" s="49"/>
      <c r="C12" s="49"/>
      <c r="D12" s="49"/>
      <c r="E12" s="76"/>
    </row>
    <row r="13" spans="1:5" ht="14.45" customHeight="1" x14ac:dyDescent="0.25">
      <c r="A13" s="77" t="s">
        <v>53</v>
      </c>
      <c r="B13" s="12" t="s">
        <v>18</v>
      </c>
      <c r="C13" s="21" t="s">
        <v>104</v>
      </c>
      <c r="D13" s="12" t="s">
        <v>19</v>
      </c>
      <c r="E13" s="72" t="s">
        <v>13</v>
      </c>
    </row>
    <row r="14" spans="1:5" ht="15.75" x14ac:dyDescent="0.25">
      <c r="A14" s="33" t="s">
        <v>56</v>
      </c>
      <c r="B14" s="22" t="s">
        <v>54</v>
      </c>
      <c r="C14" s="23">
        <v>225</v>
      </c>
      <c r="D14" s="15"/>
      <c r="E14" s="35">
        <f t="shared" ref="E14:E28" si="0">IF(D14="Yes",$C14*SUM($D$7:$D$9),0)</f>
        <v>0</v>
      </c>
    </row>
    <row r="15" spans="1:5" ht="15.75" x14ac:dyDescent="0.25">
      <c r="A15" s="33" t="s">
        <v>101</v>
      </c>
      <c r="B15" s="22" t="s">
        <v>57</v>
      </c>
      <c r="C15" s="23">
        <v>272</v>
      </c>
      <c r="D15" s="15"/>
      <c r="E15" s="35">
        <f t="shared" ref="E15" si="1">IF(D15="Yes",$C15*SUM($D$7:$D$9),0)</f>
        <v>0</v>
      </c>
    </row>
    <row r="16" spans="1:5" ht="15.75" x14ac:dyDescent="0.25">
      <c r="A16" s="33" t="s">
        <v>102</v>
      </c>
      <c r="B16" s="22" t="s">
        <v>52</v>
      </c>
      <c r="C16" s="23">
        <v>272</v>
      </c>
      <c r="D16" s="15"/>
      <c r="E16" s="35">
        <f t="shared" si="0"/>
        <v>0</v>
      </c>
    </row>
    <row r="17" spans="1:5" s="47" customFormat="1" ht="21" x14ac:dyDescent="0.35">
      <c r="A17" s="75" t="s">
        <v>16</v>
      </c>
      <c r="B17" s="49"/>
      <c r="C17" s="49"/>
      <c r="D17" s="49"/>
      <c r="E17" s="76"/>
    </row>
    <row r="18" spans="1:5" ht="15.75" x14ac:dyDescent="0.25">
      <c r="A18" s="12" t="s">
        <v>17</v>
      </c>
      <c r="B18" s="12" t="s">
        <v>18</v>
      </c>
      <c r="C18" s="21" t="s">
        <v>104</v>
      </c>
      <c r="D18" s="12" t="s">
        <v>19</v>
      </c>
      <c r="E18" s="72" t="s">
        <v>13</v>
      </c>
    </row>
    <row r="19" spans="1:5" ht="15.75" x14ac:dyDescent="0.25">
      <c r="A19" s="33" t="s">
        <v>21</v>
      </c>
      <c r="B19" s="22" t="s">
        <v>22</v>
      </c>
      <c r="C19" s="23">
        <v>456</v>
      </c>
      <c r="D19" s="15"/>
      <c r="E19" s="35">
        <f t="shared" ref="E19:E25" si="2">IF(D19="Yes",$C19*SUM($D$7:$D$9),0)</f>
        <v>0</v>
      </c>
    </row>
    <row r="20" spans="1:5" ht="15.75" x14ac:dyDescent="0.25">
      <c r="A20" s="33" t="s">
        <v>63</v>
      </c>
      <c r="B20" s="22" t="s">
        <v>64</v>
      </c>
      <c r="C20" s="23">
        <v>406</v>
      </c>
      <c r="D20" s="15"/>
      <c r="E20" s="35">
        <f t="shared" si="2"/>
        <v>0</v>
      </c>
    </row>
    <row r="21" spans="1:5" ht="15.75" x14ac:dyDescent="0.25">
      <c r="A21" s="24" t="s">
        <v>67</v>
      </c>
      <c r="B21" s="25" t="s">
        <v>68</v>
      </c>
      <c r="C21" s="26">
        <v>197</v>
      </c>
      <c r="D21" s="15"/>
      <c r="E21" s="35">
        <f t="shared" si="2"/>
        <v>0</v>
      </c>
    </row>
    <row r="22" spans="1:5" ht="15.75" x14ac:dyDescent="0.25">
      <c r="A22" s="33" t="s">
        <v>69</v>
      </c>
      <c r="B22" s="22" t="s">
        <v>70</v>
      </c>
      <c r="C22" s="23">
        <v>640</v>
      </c>
      <c r="D22" s="15"/>
      <c r="E22" s="35">
        <f t="shared" si="2"/>
        <v>0</v>
      </c>
    </row>
    <row r="23" spans="1:5" ht="15.75" x14ac:dyDescent="0.25">
      <c r="A23" s="33" t="s">
        <v>71</v>
      </c>
      <c r="B23" s="22" t="s">
        <v>72</v>
      </c>
      <c r="C23" s="23">
        <v>1192</v>
      </c>
      <c r="D23" s="15"/>
      <c r="E23" s="35">
        <f t="shared" si="2"/>
        <v>0</v>
      </c>
    </row>
    <row r="24" spans="1:5" ht="15.75" x14ac:dyDescent="0.25">
      <c r="A24" s="24" t="s">
        <v>73</v>
      </c>
      <c r="B24" s="25" t="s">
        <v>74</v>
      </c>
      <c r="C24" s="26">
        <v>364</v>
      </c>
      <c r="D24" s="15"/>
      <c r="E24" s="35">
        <f t="shared" si="2"/>
        <v>0</v>
      </c>
    </row>
    <row r="25" spans="1:5" ht="15.75" x14ac:dyDescent="0.25">
      <c r="A25" s="33" t="s">
        <v>23</v>
      </c>
      <c r="B25" s="22" t="s">
        <v>24</v>
      </c>
      <c r="C25" s="23">
        <v>272</v>
      </c>
      <c r="D25" s="15"/>
      <c r="E25" s="35">
        <f t="shared" si="2"/>
        <v>0</v>
      </c>
    </row>
    <row r="26" spans="1:5" ht="15.75" x14ac:dyDescent="0.25">
      <c r="A26" s="33" t="s">
        <v>51</v>
      </c>
      <c r="B26" s="22" t="s">
        <v>65</v>
      </c>
      <c r="C26" s="23" t="s">
        <v>66</v>
      </c>
      <c r="D26" s="15"/>
      <c r="E26" s="35">
        <f>IF(D26="YES","NC",0)</f>
        <v>0</v>
      </c>
    </row>
    <row r="27" spans="1:5" ht="42" x14ac:dyDescent="0.25">
      <c r="A27" s="27" t="s">
        <v>106</v>
      </c>
      <c r="B27" s="25" t="s">
        <v>20</v>
      </c>
      <c r="C27" s="26">
        <v>180</v>
      </c>
      <c r="D27" s="15"/>
      <c r="E27" s="35">
        <f>IF(D27="Yes",$C27*SUM($D$7:$D$9),0)</f>
        <v>0</v>
      </c>
    </row>
    <row r="28" spans="1:5" ht="190.9" customHeight="1" x14ac:dyDescent="0.25">
      <c r="A28" s="33" t="s">
        <v>114</v>
      </c>
      <c r="B28" s="22" t="s">
        <v>76</v>
      </c>
      <c r="C28" s="23">
        <v>2350</v>
      </c>
      <c r="D28" s="15"/>
      <c r="E28" s="35">
        <f t="shared" si="0"/>
        <v>0</v>
      </c>
    </row>
    <row r="29" spans="1:5" s="47" customFormat="1" ht="21" x14ac:dyDescent="0.35">
      <c r="A29" s="59" t="s">
        <v>58</v>
      </c>
      <c r="B29" s="60"/>
      <c r="C29" s="60"/>
      <c r="D29" s="60"/>
      <c r="E29" s="61"/>
    </row>
    <row r="30" spans="1:5" s="47" customFormat="1" ht="21" x14ac:dyDescent="0.35">
      <c r="A30" s="82" t="s">
        <v>97</v>
      </c>
      <c r="B30" s="83"/>
      <c r="C30" s="83"/>
      <c r="D30" s="83"/>
      <c r="E30" s="84"/>
    </row>
    <row r="31" spans="1:5" s="47" customFormat="1" ht="16.5" customHeight="1" x14ac:dyDescent="0.35">
      <c r="A31" s="86" t="s">
        <v>47</v>
      </c>
      <c r="B31" s="87"/>
      <c r="C31" s="87"/>
      <c r="D31" s="87"/>
      <c r="E31" s="88"/>
    </row>
    <row r="32" spans="1:5" ht="18" customHeight="1" x14ac:dyDescent="0.25">
      <c r="A32" s="78" t="s">
        <v>49</v>
      </c>
      <c r="B32" s="28" t="s">
        <v>75</v>
      </c>
      <c r="C32" s="29">
        <v>2256</v>
      </c>
      <c r="D32" s="30"/>
      <c r="E32" s="85">
        <f t="shared" ref="E32:E47" si="3">IF(D32="Yes",$C32*SUM($D$7:$D$9),0)</f>
        <v>0</v>
      </c>
    </row>
    <row r="33" spans="1:5" ht="18" customHeight="1" x14ac:dyDescent="0.25">
      <c r="A33" s="33" t="s">
        <v>79</v>
      </c>
      <c r="B33" s="31" t="s">
        <v>78</v>
      </c>
      <c r="C33" s="32">
        <v>1403</v>
      </c>
      <c r="D33" s="30"/>
      <c r="E33" s="35">
        <f t="shared" si="3"/>
        <v>0</v>
      </c>
    </row>
    <row r="34" spans="1:5" ht="18" customHeight="1" x14ac:dyDescent="0.25">
      <c r="A34" s="33" t="s">
        <v>98</v>
      </c>
      <c r="B34" s="31" t="s">
        <v>77</v>
      </c>
      <c r="C34" s="23">
        <v>467</v>
      </c>
      <c r="D34" s="30"/>
      <c r="E34" s="35">
        <f t="shared" si="3"/>
        <v>0</v>
      </c>
    </row>
    <row r="35" spans="1:5" ht="18" customHeight="1" x14ac:dyDescent="0.25">
      <c r="A35" s="33" t="s">
        <v>50</v>
      </c>
      <c r="B35" s="31" t="s">
        <v>80</v>
      </c>
      <c r="C35" s="23">
        <v>1755</v>
      </c>
      <c r="D35" s="30"/>
      <c r="E35" s="35">
        <f t="shared" si="3"/>
        <v>0</v>
      </c>
    </row>
    <row r="36" spans="1:5" ht="18" customHeight="1" x14ac:dyDescent="0.25">
      <c r="A36" s="33" t="s">
        <v>96</v>
      </c>
      <c r="B36" s="31" t="s">
        <v>81</v>
      </c>
      <c r="C36" s="23">
        <v>499</v>
      </c>
      <c r="D36" s="15"/>
      <c r="E36" s="35">
        <f t="shared" si="3"/>
        <v>0</v>
      </c>
    </row>
    <row r="37" spans="1:5" ht="31.5" x14ac:dyDescent="0.25">
      <c r="A37" s="33" t="s">
        <v>107</v>
      </c>
      <c r="B37" s="31" t="s">
        <v>82</v>
      </c>
      <c r="C37" s="34">
        <v>3620</v>
      </c>
      <c r="D37" s="15"/>
      <c r="E37" s="35">
        <f t="shared" si="3"/>
        <v>0</v>
      </c>
    </row>
    <row r="38" spans="1:5" ht="31.5" x14ac:dyDescent="0.25">
      <c r="A38" s="33" t="s">
        <v>108</v>
      </c>
      <c r="B38" s="31" t="s">
        <v>83</v>
      </c>
      <c r="C38" s="34">
        <v>3664</v>
      </c>
      <c r="D38" s="15"/>
      <c r="E38" s="35">
        <f t="shared" si="3"/>
        <v>0</v>
      </c>
    </row>
    <row r="39" spans="1:5" ht="45" x14ac:dyDescent="0.25">
      <c r="A39" s="33" t="s">
        <v>109</v>
      </c>
      <c r="B39" s="31" t="s">
        <v>84</v>
      </c>
      <c r="C39" s="34">
        <v>1348</v>
      </c>
      <c r="D39" s="15"/>
      <c r="E39" s="35">
        <f t="shared" si="3"/>
        <v>0</v>
      </c>
    </row>
    <row r="40" spans="1:5" ht="45" x14ac:dyDescent="0.25">
      <c r="A40" s="33" t="s">
        <v>110</v>
      </c>
      <c r="B40" s="31" t="s">
        <v>85</v>
      </c>
      <c r="C40" s="34">
        <v>2229</v>
      </c>
      <c r="D40" s="15"/>
      <c r="E40" s="35">
        <f t="shared" si="3"/>
        <v>0</v>
      </c>
    </row>
    <row r="41" spans="1:5" ht="31.5" x14ac:dyDescent="0.25">
      <c r="A41" s="33" t="s">
        <v>111</v>
      </c>
      <c r="B41" s="31" t="s">
        <v>86</v>
      </c>
      <c r="C41" s="32">
        <v>866</v>
      </c>
      <c r="D41" s="15"/>
      <c r="E41" s="35">
        <f t="shared" si="3"/>
        <v>0</v>
      </c>
    </row>
    <row r="42" spans="1:5" ht="31.5" x14ac:dyDescent="0.25">
      <c r="A42" s="36" t="s">
        <v>112</v>
      </c>
      <c r="B42" s="31" t="s">
        <v>88</v>
      </c>
      <c r="C42" s="32">
        <v>662</v>
      </c>
      <c r="D42" s="15"/>
      <c r="E42" s="35">
        <f t="shared" si="3"/>
        <v>0</v>
      </c>
    </row>
    <row r="43" spans="1:5" ht="29.25" x14ac:dyDescent="0.25">
      <c r="A43" s="37" t="s">
        <v>113</v>
      </c>
      <c r="B43" s="31" t="s">
        <v>87</v>
      </c>
      <c r="C43" s="23">
        <v>692</v>
      </c>
      <c r="D43" s="15"/>
      <c r="E43" s="35">
        <f t="shared" si="3"/>
        <v>0</v>
      </c>
    </row>
    <row r="44" spans="1:5" ht="31.5" x14ac:dyDescent="0.25">
      <c r="A44" s="37" t="s">
        <v>94</v>
      </c>
      <c r="B44" s="31" t="s">
        <v>89</v>
      </c>
      <c r="C44" s="23">
        <v>793</v>
      </c>
      <c r="D44" s="15"/>
      <c r="E44" s="35">
        <f t="shared" si="3"/>
        <v>0</v>
      </c>
    </row>
    <row r="45" spans="1:5" ht="31.5" x14ac:dyDescent="0.25">
      <c r="A45" s="33" t="s">
        <v>95</v>
      </c>
      <c r="B45" s="31" t="s">
        <v>90</v>
      </c>
      <c r="C45" s="23">
        <v>1387</v>
      </c>
      <c r="D45" s="15"/>
      <c r="E45" s="35">
        <f t="shared" si="3"/>
        <v>0</v>
      </c>
    </row>
    <row r="46" spans="1:5" ht="15.75" x14ac:dyDescent="0.25">
      <c r="A46" s="33" t="s">
        <v>48</v>
      </c>
      <c r="B46" s="31" t="s">
        <v>91</v>
      </c>
      <c r="C46" s="23">
        <v>772</v>
      </c>
      <c r="D46" s="15"/>
      <c r="E46" s="35">
        <f t="shared" si="3"/>
        <v>0</v>
      </c>
    </row>
    <row r="47" spans="1:5" ht="15.75" x14ac:dyDescent="0.25">
      <c r="A47" s="33" t="s">
        <v>93</v>
      </c>
      <c r="B47" s="31" t="s">
        <v>92</v>
      </c>
      <c r="C47" s="32">
        <v>1435</v>
      </c>
      <c r="D47" s="15"/>
      <c r="E47" s="35">
        <f t="shared" si="3"/>
        <v>0</v>
      </c>
    </row>
    <row r="48" spans="1:5" ht="15.75" x14ac:dyDescent="0.25">
      <c r="A48" s="38" t="s">
        <v>25</v>
      </c>
      <c r="B48" s="38"/>
      <c r="C48" s="38"/>
      <c r="D48" s="13" t="s">
        <v>26</v>
      </c>
      <c r="E48" s="35">
        <f>IF(SUM(D7:D9)=0,0,SUM(E7:E8,E19:E47)/SUM(D7:D9))</f>
        <v>0</v>
      </c>
    </row>
    <row r="49" spans="1:5" s="47" customFormat="1" ht="21" x14ac:dyDescent="0.35">
      <c r="A49" s="50" t="s">
        <v>27</v>
      </c>
      <c r="B49" s="50"/>
      <c r="C49" s="50"/>
      <c r="D49" s="50"/>
      <c r="E49" s="50"/>
    </row>
    <row r="50" spans="1:5" ht="15.75" x14ac:dyDescent="0.25">
      <c r="A50" s="38" t="s">
        <v>28</v>
      </c>
      <c r="B50" s="38"/>
      <c r="C50" s="38"/>
      <c r="D50" s="38"/>
      <c r="E50" s="35">
        <f>ROUND(0.0035*E48,2)</f>
        <v>0</v>
      </c>
    </row>
    <row r="51" spans="1:5" ht="15.75" x14ac:dyDescent="0.25">
      <c r="A51" s="38" t="s">
        <v>29</v>
      </c>
      <c r="B51" s="38"/>
      <c r="C51" s="38"/>
      <c r="D51" s="38"/>
      <c r="E51" s="35">
        <f>5*2.25</f>
        <v>11.25</v>
      </c>
    </row>
    <row r="52" spans="1:5" ht="15.75" x14ac:dyDescent="0.25">
      <c r="A52" s="38" t="s">
        <v>45</v>
      </c>
      <c r="B52" s="38"/>
      <c r="C52" s="38"/>
      <c r="D52" s="38"/>
      <c r="E52" s="35">
        <v>18</v>
      </c>
    </row>
    <row r="53" spans="1:5" ht="15.75" x14ac:dyDescent="0.25">
      <c r="A53" s="79" t="s">
        <v>30</v>
      </c>
      <c r="B53" s="39"/>
      <c r="C53" s="40"/>
      <c r="D53" s="13" t="s">
        <v>26</v>
      </c>
      <c r="E53" s="35">
        <f>IF(SUM(E48:E52)&lt;100,0,SUM(E48:E52))</f>
        <v>0</v>
      </c>
    </row>
    <row r="54" spans="1:5" ht="15.75" x14ac:dyDescent="0.25">
      <c r="A54" s="80" t="s">
        <v>31</v>
      </c>
      <c r="B54" s="41"/>
      <c r="C54" s="42"/>
      <c r="D54" s="43" t="str">
        <f>IF(D7=0,"",IF(D7=1,"1 Vehicle",D7&amp;"Vehicles"))</f>
        <v/>
      </c>
      <c r="E54" s="81">
        <f>E53*SUM(D7:D9)</f>
        <v>0</v>
      </c>
    </row>
    <row r="55" spans="1:5" s="47" customFormat="1" ht="21" x14ac:dyDescent="0.35">
      <c r="A55" s="59" t="s">
        <v>32</v>
      </c>
      <c r="B55" s="60"/>
      <c r="C55" s="60"/>
      <c r="D55" s="60"/>
      <c r="E55" s="61"/>
    </row>
    <row r="56" spans="1:5" ht="15.75" x14ac:dyDescent="0.25">
      <c r="A56" s="62" t="s">
        <v>33</v>
      </c>
      <c r="B56" s="63"/>
      <c r="C56" s="63"/>
      <c r="D56" s="52" t="s">
        <v>34</v>
      </c>
      <c r="E56" s="64"/>
    </row>
    <row r="57" spans="1:5" ht="15.75" x14ac:dyDescent="0.25">
      <c r="A57" s="54" t="s">
        <v>35</v>
      </c>
      <c r="B57" s="44"/>
      <c r="C57" s="44"/>
      <c r="D57" s="45" t="s">
        <v>36</v>
      </c>
      <c r="E57" s="65"/>
    </row>
    <row r="58" spans="1:5" ht="15.75" x14ac:dyDescent="0.25">
      <c r="A58" s="54" t="s">
        <v>37</v>
      </c>
      <c r="B58" s="44"/>
      <c r="C58" s="44"/>
      <c r="D58" s="45" t="s">
        <v>38</v>
      </c>
      <c r="E58" s="65"/>
    </row>
    <row r="59" spans="1:5" s="47" customFormat="1" ht="21" x14ac:dyDescent="0.35">
      <c r="A59" s="59" t="s">
        <v>39</v>
      </c>
      <c r="B59" s="60"/>
      <c r="C59" s="60"/>
      <c r="D59" s="60"/>
      <c r="E59" s="61"/>
    </row>
    <row r="60" spans="1:5" ht="15.75" x14ac:dyDescent="0.25">
      <c r="A60" s="51" t="s">
        <v>41</v>
      </c>
      <c r="B60" s="52" t="s">
        <v>42</v>
      </c>
      <c r="C60" s="52"/>
      <c r="D60" s="52" t="s">
        <v>40</v>
      </c>
      <c r="E60" s="53">
        <v>310030443</v>
      </c>
    </row>
    <row r="61" spans="1:5" ht="15.75" x14ac:dyDescent="0.25">
      <c r="A61" s="54" t="s">
        <v>35</v>
      </c>
      <c r="B61" s="46" t="s">
        <v>43</v>
      </c>
      <c r="C61" s="46"/>
      <c r="D61" s="46"/>
      <c r="E61" s="55"/>
    </row>
    <row r="62" spans="1:5" ht="15.75" x14ac:dyDescent="0.25">
      <c r="A62" s="56" t="s">
        <v>37</v>
      </c>
      <c r="B62" s="57" t="s">
        <v>44</v>
      </c>
      <c r="C62" s="57"/>
      <c r="D62" s="57"/>
      <c r="E62" s="58"/>
    </row>
  </sheetData>
  <sheetProtection algorithmName="SHA-512" hashValue="R42yD1mN4Y/zC+CI81ZLdfL1Oz8k75r04/Bai3+jDGVRtoDDFVST4BQ0g3tWEkJ8yHN+8cHmC02CJNDZT6gMPw==" saltValue="+jYMfCjyU6v194hoq4RmfA==" spinCount="100000" sheet="1" objects="1" scenarios="1"/>
  <dataValidations count="1">
    <dataValidation type="list" allowBlank="1" showInputMessage="1" showErrorMessage="1" error="Only Yes or No may be entered." sqref="D32:D47 D19:D28 D14:D16" xr:uid="{00000000-0002-0000-0000-000000000000}">
      <formula1>"Yes, No"</formula1>
    </dataValidation>
  </dataValidations>
  <pageMargins left="0.45" right="0.45"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34CCE-8471-4AE7-BF28-E413CF809157}">
  <dimension ref="A1:A2"/>
  <sheetViews>
    <sheetView workbookViewId="0">
      <selection activeCell="A13" sqref="A13"/>
    </sheetView>
  </sheetViews>
  <sheetFormatPr defaultRowHeight="15" x14ac:dyDescent="0.25"/>
  <cols>
    <col min="1" max="1" width="113" bestFit="1" customWidth="1"/>
  </cols>
  <sheetData>
    <row r="1" spans="1:1" s="7" customFormat="1" ht="21" customHeight="1" x14ac:dyDescent="0.35">
      <c r="A1" s="2" t="s">
        <v>1</v>
      </c>
    </row>
    <row r="2" spans="1:1" ht="155.25" customHeight="1" x14ac:dyDescent="0.25">
      <c r="A2" s="89" t="s">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01261B-E033-4BD6-9737-EE6FAA9AA9C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788464BE-EAF8-4459-9845-33D7DCE682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46380F7-CF4A-4452-A5A8-7378D54053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16 - Ram 1500 SSV</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2024-01-05T19:01:50Z</cp:lastPrinted>
  <dcterms:created xsi:type="dcterms:W3CDTF">2019-01-03T17:32:27Z</dcterms:created>
  <dcterms:modified xsi:type="dcterms:W3CDTF">2026-04-28T15:13:54Z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161300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