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484E9671-6806-4511-8313-EA76251E0C26}" xr6:coauthVersionLast="47" xr6:coauthVersionMax="47" xr10:uidLastSave="{00000000-0000-0000-0000-000000000000}"/>
  <bookViews>
    <workbookView xWindow="-28920" yWindow="-120" windowWidth="29040" windowHeight="15720" xr2:uid="{00000000-000D-0000-FFFF-FFFF00000000}"/>
  </bookViews>
  <sheets>
    <sheet name="Line 60 - ProMast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E7" i="1"/>
  <c r="E24" i="1"/>
  <c r="E25" i="1"/>
  <c r="E26" i="1"/>
  <c r="E27" i="1"/>
  <c r="E28" i="1"/>
  <c r="E29" i="1"/>
  <c r="E30" i="1"/>
  <c r="E31" i="1"/>
  <c r="E32" i="1"/>
  <c r="E33" i="1"/>
  <c r="E34" i="1"/>
  <c r="E35" i="1"/>
  <c r="E36" i="1"/>
  <c r="E37" i="1"/>
  <c r="E38" i="1"/>
  <c r="E39" i="1"/>
  <c r="E40" i="1"/>
  <c r="E41" i="1"/>
  <c r="E42" i="1"/>
  <c r="E43" i="1"/>
  <c r="E44" i="1"/>
  <c r="E19" i="1"/>
  <c r="E20" i="1"/>
  <c r="E18" i="1"/>
  <c r="E11" i="1" l="1"/>
  <c r="E10" i="1"/>
  <c r="E23" i="1"/>
  <c r="E46" i="1"/>
  <c r="D53" i="1" l="1"/>
  <c r="E49" i="1" l="1"/>
  <c r="E52" i="1" s="1"/>
  <c r="E53" i="1" s="1"/>
</calcChain>
</file>

<file path=xl/sharedStrings.xml><?xml version="1.0" encoding="utf-8"?>
<sst xmlns="http://schemas.openxmlformats.org/spreadsheetml/2006/main" count="124" uniqueCount="112">
  <si>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</si>
  <si>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</si>
  <si>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</si>
  <si>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</si>
  <si>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</si>
  <si>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</si>
  <si>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</si>
  <si>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</si>
  <si>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</si>
  <si>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</si>
  <si>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</si>
  <si>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</si>
  <si>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</si>
  <si>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</si>
  <si>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</si>
  <si>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</si>
  <si>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</si>
  <si>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</si>
  <si>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</si>
  <si>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</si>
  <si>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</si>
  <si>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</si>
  <si>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</si>
  <si>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</si>
  <si>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</si>
  <si>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</si>
  <si>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</si>
  <si>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</si>
  <si>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</si>
  <si>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</si>
  <si>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</si>
  <si>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</si>
  <si>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</si>
  <si>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Additional Key Fobs (2)</t>
  </si>
  <si>
    <t>Courtesy Dodge</t>
  </si>
  <si>
    <t>Agency Name</t>
  </si>
  <si>
    <t>Ben Broitman</t>
  </si>
  <si>
    <t>bbroitman@premierdcjofneworleans.com</t>
  </si>
  <si>
    <t>504-352-8216</t>
  </si>
  <si>
    <t>LA Safety Inspection Sticker - 1 Year</t>
  </si>
  <si>
    <t>Ram ProMaster 1500 Cargo</t>
  </si>
  <si>
    <t>90-180 Days</t>
  </si>
  <si>
    <t>Premier Dodge</t>
  </si>
  <si>
    <t>VF1L11</t>
  </si>
  <si>
    <t>Optional Configurations</t>
  </si>
  <si>
    <t>Description</t>
  </si>
  <si>
    <t>Low Roof 118 WB/3.6L V6 24 VVT</t>
  </si>
  <si>
    <t>Low Roof 136 WB/3.6L V6 24 VVT</t>
  </si>
  <si>
    <t>VF1L12</t>
  </si>
  <si>
    <t>VF1L13</t>
  </si>
  <si>
    <t>JJ4</t>
  </si>
  <si>
    <t>(PWJ) Bright White Clear Coat</t>
  </si>
  <si>
    <t>(PX8) Black Clear Coat</t>
  </si>
  <si>
    <t>(PDN) Ceramic Grey Clear Coat</t>
  </si>
  <si>
    <t>(PR4) Flame Red Clear Coat</t>
  </si>
  <si>
    <t>(PF2) Spitfire Orange</t>
  </si>
  <si>
    <t>High Roof 136 WB/3.6L V6 24 VVT</t>
  </si>
  <si>
    <t>Optional Colors</t>
  </si>
  <si>
    <t>Color Upcharge</t>
  </si>
  <si>
    <t>Bright Silver Metallic</t>
  </si>
  <si>
    <t>PS2</t>
  </si>
  <si>
    <t>Granite Crystal Metallic</t>
  </si>
  <si>
    <t>PAU</t>
  </si>
  <si>
    <t>Patriot Blue Pearl Coat</t>
  </si>
  <si>
    <t>PPX</t>
  </si>
  <si>
    <t>Full Size Spare Tire</t>
  </si>
  <si>
    <t>TBB</t>
  </si>
  <si>
    <t>Parksense Rear Park Assist System</t>
  </si>
  <si>
    <t>XAA</t>
  </si>
  <si>
    <t>Passenger Double Seat</t>
  </si>
  <si>
    <t>CAA</t>
  </si>
  <si>
    <t>Power Group (Mirrors)</t>
  </si>
  <si>
    <t>ATT</t>
  </si>
  <si>
    <t>Rear Hinged Doors w/Fixed Glass</t>
  </si>
  <si>
    <t>GLB</t>
  </si>
  <si>
    <t>Safety Group</t>
  </si>
  <si>
    <t>AJ1</t>
  </si>
  <si>
    <t>Side Wall Paneling Lower</t>
  </si>
  <si>
    <t>CMG</t>
  </si>
  <si>
    <t>Storage Group</t>
  </si>
  <si>
    <t>ALV</t>
  </si>
  <si>
    <t>Upfitter's Prep Package</t>
  </si>
  <si>
    <t>AZ3</t>
  </si>
  <si>
    <t>MOPAR Cargo Area LED Lighting</t>
  </si>
  <si>
    <t>LCP</t>
  </si>
  <si>
    <t>MOPAR Cargo Compartment Floor Mat</t>
  </si>
  <si>
    <t>CKL</t>
  </si>
  <si>
    <t>MOPAR Spray-On Floor Liner</t>
  </si>
  <si>
    <t>XMF</t>
  </si>
  <si>
    <t>MOPAR DOT Cert Roadside Safety Kit</t>
  </si>
  <si>
    <t>ACL</t>
  </si>
  <si>
    <t>MOPAR Rear Assist Handles</t>
  </si>
  <si>
    <t>CSR</t>
  </si>
  <si>
    <t>MOPAR Rear Bumper Step Extension</t>
  </si>
  <si>
    <t>MDM</t>
  </si>
  <si>
    <t>Adaptive Cruise Control w/Stop &amp; Go</t>
  </si>
  <si>
    <t>NHZ</t>
  </si>
  <si>
    <t>GXK</t>
  </si>
  <si>
    <t>Orange Seat Belts</t>
  </si>
  <si>
    <t>CGQ</t>
  </si>
  <si>
    <t xml:space="preserve">Rear Backup Alarm </t>
  </si>
  <si>
    <t>XAW</t>
  </si>
  <si>
    <t>Havis Prisoneer Transport</t>
  </si>
  <si>
    <t>PT-D02-100-2</t>
  </si>
  <si>
    <t>Prisoner Transport Upfit</t>
  </si>
  <si>
    <t>JJ5</t>
  </si>
  <si>
    <t>JJ9</t>
  </si>
  <si>
    <t>65 MPH Maximum Speed</t>
  </si>
  <si>
    <t>70 MPH Maximum Speed</t>
  </si>
  <si>
    <t>77 MPH Maximum Speed</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</si>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</sst>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4">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44" fontId="0" fillId="0" borderId="16" xfId="1" applyFont="1" applyBorder="1" applyProtection="1">
      <protection hidden="1"/>
    </xf>
    <xf numFmtId="0" fontId="1" fillId="0" borderId="1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0" fillId="0" borderId="16" xfId="0" applyBorder="1"/>
    <xf numFmtId="0" fontId="3" fillId="0" borderId="7" xfId="0" applyFont="1" applyBorder="1" applyAlignment="1" applyProtection="1">
      <alignment horizontal="center" wrapText="1"/>
      <protection hidden="1"/>
    </xf>
    <xf numFmtId="0" fontId="0" fillId="0" borderId="16" xfId="0" applyBorder="1" applyAlignment="1">
      <alignment vertical="center"/>
    </xf>
    <xf numFmtId="0" fontId="0" fillId="0" borderId="15" xfId="0" applyBorder="1" applyAlignment="1" applyProtection="1">
      <alignment wrapText="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0" fillId="0" borderId="21" xfId="0" applyBorder="1" applyProtection="1">
      <protection hidden="1"/>
    </xf>
    <xf numFmtId="44" fontId="0" fillId="0" borderId="22" xfId="0" applyNumberFormat="1" applyBorder="1" applyProtection="1">
      <protection hidden="1"/>
    </xf>
    <xf numFmtId="0" fontId="0" fillId="0" borderId="15" xfId="0" applyBorder="1" applyAlignment="1">
      <alignment horizontal="right"/>
    </xf>
    <xf numFmtId="0" fontId="1" fillId="0" borderId="15" xfId="0" applyFont="1" applyBorder="1" applyAlignment="1">
      <alignment horizontal="right" vertical="top" wrapText="1"/>
    </xf>
    <xf numFmtId="0" fontId="1" fillId="0" borderId="17" xfId="0" applyFont="1" applyBorder="1" applyAlignment="1">
      <alignment horizontal="center" vertical="center"/>
    </xf>
    <xf numFmtId="0" fontId="0" fillId="0" borderId="20" xfId="0" applyBorder="1" applyAlignment="1">
      <alignment horizontal="right"/>
    </xf>
    <xf numFmtId="0" fontId="0" fillId="2" borderId="17" xfId="0" applyFill="1" applyBorder="1" applyAlignment="1" applyProtection="1">
      <alignment horizontal="left"/>
      <protection locked="0"/>
    </xf>
    <xf numFmtId="0" fontId="2" fillId="0" borderId="8" xfId="0" applyFont="1" applyBorder="1" applyAlignment="1" applyProtection="1">
      <alignment horizontal="center"/>
      <protection hidden="1"/>
    </xf>
    <xf numFmtId="0" fontId="0" fillId="2" borderId="17" xfId="0" applyFill="1" applyBorder="1" applyAlignment="1" applyProtection="1">
      <alignment horizontal="left" wrapText="1"/>
      <protection locked="0"/>
    </xf>
    <xf numFmtId="0" fontId="0" fillId="5" borderId="18" xfId="2"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1" fillId="0" borderId="15" xfId="0" applyFont="1"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0" borderId="16" xfId="0" applyBorder="1" applyAlignment="1" applyProtection="1">
      <alignment wrapText="1"/>
      <protection hidden="1"/>
    </xf>
    <xf numFmtId="0" fontId="0" fillId="0" borderId="18" xfId="0" applyBorder="1" applyAlignment="1" applyProtection="1">
      <alignment wrapText="1"/>
      <protection hidden="1"/>
    </xf>
    <xf numFmtId="0" fontId="8" fillId="0" borderId="19" xfId="0" applyFont="1" applyBorder="1" applyAlignment="1" applyProtection="1">
      <alignment horizontal="center"/>
      <protection hidden="1"/>
    </xf>
    <xf numFmtId="44" fontId="0" fillId="0" borderId="19" xfId="1" applyFont="1" applyBorder="1" applyAlignment="1" applyProtection="1">
      <protection hidden="1"/>
    </xf>
    <xf numFmtId="0" fontId="0" fillId="2" borderId="19" xfId="0" applyFill="1" applyBorder="1" applyProtection="1">
      <protection locked="0"/>
    </xf>
    <xf numFmtId="44" fontId="0" fillId="0" borderId="29" xfId="0" applyNumberFormat="1" applyBorder="1" applyProtection="1">
      <protection hidden="1"/>
    </xf>
    <xf numFmtId="44" fontId="0" fillId="0" borderId="0" xfId="0" applyNumberFormat="1"/>
    <xf numFmtId="0" fontId="9" fillId="0" borderId="16" xfId="0" applyFont="1" applyBorder="1" applyAlignment="1">
      <alignment vertical="center"/>
    </xf>
    <xf numFmtId="0" fontId="3" fillId="4" borderId="33" xfId="0" applyFont="1" applyFill="1" applyBorder="1" applyAlignment="1" applyProtection="1">
      <alignment horizontal="center"/>
      <protection hidden="1"/>
    </xf>
    <xf numFmtId="0" fontId="8" fillId="5" borderId="33"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0" fillId="2" borderId="16" xfId="0" applyFill="1" applyBorder="1" applyAlignment="1" applyProtection="1">
      <alignment horizontal="centerContinuous" wrapText="1"/>
      <protection locked="0"/>
    </xf>
    <xf numFmtId="0" fontId="0" fillId="2" borderId="23" xfId="0" applyFill="1" applyBorder="1" applyAlignment="1" applyProtection="1">
      <alignment horizontal="centerContinuous" wrapText="1"/>
      <protection locked="0"/>
    </xf>
    <xf numFmtId="0" fontId="0" fillId="2" borderId="24" xfId="0" applyFill="1" applyBorder="1" applyAlignment="1" applyProtection="1">
      <alignment horizontal="centerContinuous" wrapText="1"/>
      <protection locked="0"/>
    </xf>
    <xf numFmtId="164" fontId="0" fillId="0" borderId="16" xfId="0" applyNumberFormat="1" applyBorder="1" applyAlignment="1">
      <alignment horizontal="centerContinuous"/>
    </xf>
    <xf numFmtId="164" fontId="0" fillId="0" borderId="29" xfId="0" applyNumberFormat="1" applyBorder="1" applyAlignment="1">
      <alignment horizontal="centerContinuous"/>
    </xf>
    <xf numFmtId="0" fontId="0" fillId="0" borderId="30" xfId="0" applyBorder="1" applyAlignment="1">
      <alignment horizontal="centerContinuous"/>
    </xf>
    <xf numFmtId="0" fontId="0" fillId="0" borderId="31" xfId="0" applyBorder="1" applyAlignment="1">
      <alignment horizontal="centerContinuous"/>
    </xf>
    <xf numFmtId="0" fontId="0" fillId="0" borderId="32" xfId="0" applyBorder="1" applyAlignment="1">
      <alignment horizontal="centerContinuous"/>
    </xf>
    <xf numFmtId="0" fontId="2" fillId="4" borderId="25" xfId="0" applyFont="1" applyFill="1"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2" fillId="4" borderId="28" xfId="0" applyFont="1" applyFill="1" applyBorder="1" applyAlignment="1" applyProtection="1">
      <alignment horizontal="centerContinuous"/>
      <protection hidden="1"/>
    </xf>
    <xf numFmtId="0" fontId="0" fillId="5" borderId="23" xfId="0" applyFill="1" applyBorder="1" applyAlignment="1" applyProtection="1">
      <alignment horizontal="center" wrapText="1"/>
      <protection hidden="1"/>
    </xf>
    <xf numFmtId="0" fontId="0" fillId="5" borderId="24" xfId="0" applyFill="1" applyBorder="1" applyAlignment="1" applyProtection="1">
      <alignment horizontal="center" wrapText="1"/>
      <protection hidden="1"/>
    </xf>
    <xf numFmtId="0" fontId="0" fillId="0" borderId="24" xfId="0" applyBorder="1" applyAlignment="1">
      <alignment horizontal="left" vertical="center"/>
    </xf>
    <xf numFmtId="0" fontId="0" fillId="0" borderId="16" xfId="0" applyBorder="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2"/>
  <sheetViews>
    <sheetView tabSelected="1" view="pageLayout" zoomScaleNormal="100" zoomScaleSheetLayoutView="100" workbookViewId="0">
      <selection activeCell="E48" sqref="E48"/>
    </sheetView>
  </sheetViews>
  <sheetFormatPr defaultColWidth="8.85546875" defaultRowHeight="15" x14ac:dyDescent="0.25"/>
  <cols>
    <col min="1" max="1" width="38.7109375" bestFit="1" customWidth="1"/>
    <col min="2" max="2" width="14.28515625" customWidth="1"/>
    <col min="3" max="3" width="16.7109375" customWidth="1"/>
    <col min="4" max="4" width="17.28515625" bestFit="1" customWidth="1"/>
    <col min="5" max="5" width="16.7109375" customWidth="1"/>
    <col min="6" max="6" width="12.140625" bestFit="1" customWidth="1"/>
  </cols>
  <sheetData>
    <row r="1" spans="1:6" ht="15.75" thickBot="1" x14ac:dyDescent="0.3">
      <c r="A1" t="s">
        <v>111</v>
      </c>
      <c r="E1">
        <v>2024</v>
      </c>
    </row>
    <row r="2" spans="1:6" ht="27.2" customHeight="1" thickTop="1" thickBot="1" x14ac:dyDescent="0.35">
      <c r="A2" s="44" t="s">
        <v>18</v>
      </c>
      <c r="B2" s="45"/>
      <c r="C2" s="45"/>
      <c r="D2" s="45"/>
      <c r="E2" s="46"/>
    </row>
    <row r="3" spans="1:6" ht="21.75" thickBot="1" x14ac:dyDescent="0.4">
      <c r="A3" s="9" t="s">
        <v>40</v>
      </c>
      <c r="B3" s="5" t="s">
        <v>21</v>
      </c>
      <c r="C3" s="6">
        <v>60</v>
      </c>
      <c r="D3" s="5" t="s">
        <v>22</v>
      </c>
      <c r="E3" s="27" t="s">
        <v>41</v>
      </c>
    </row>
    <row r="4" spans="1:6" ht="17.649999999999999" customHeight="1" thickBot="1" x14ac:dyDescent="0.3">
      <c r="A4" s="7" t="s">
        <v>11</v>
      </c>
      <c r="B4" s="5">
        <v>4400023795</v>
      </c>
      <c r="C4" s="5" t="s">
        <v>12</v>
      </c>
      <c r="D4" s="47" t="s">
        <v>42</v>
      </c>
      <c r="E4" s="48"/>
    </row>
    <row r="5" spans="1:6" ht="21" x14ac:dyDescent="0.35">
      <c r="A5" s="49" t="s">
        <v>1</v>
      </c>
      <c r="B5" s="50"/>
      <c r="C5" s="50"/>
      <c r="D5" s="50"/>
      <c r="E5" s="51"/>
    </row>
    <row r="6" spans="1:6" x14ac:dyDescent="0.25">
      <c r="A6" s="1" t="s">
        <v>2</v>
      </c>
      <c r="B6" s="2" t="s">
        <v>3</v>
      </c>
      <c r="C6" s="2" t="s">
        <v>0</v>
      </c>
      <c r="D6" s="2" t="s">
        <v>4</v>
      </c>
      <c r="E6" s="3" t="s">
        <v>5</v>
      </c>
    </row>
    <row r="7" spans="1:6" x14ac:dyDescent="0.25">
      <c r="A7" s="11" t="s">
        <v>46</v>
      </c>
      <c r="B7" s="12" t="s">
        <v>43</v>
      </c>
      <c r="C7" s="4">
        <v>39980</v>
      </c>
      <c r="D7" s="13"/>
      <c r="E7" s="14">
        <f>$C7*D7</f>
        <v>0</v>
      </c>
      <c r="F7" s="40"/>
    </row>
    <row r="8" spans="1:6" ht="18.75" x14ac:dyDescent="0.3">
      <c r="A8" s="52" t="s">
        <v>44</v>
      </c>
      <c r="B8" s="53"/>
      <c r="C8" s="53"/>
      <c r="D8" s="53"/>
      <c r="E8" s="54"/>
      <c r="F8" s="40"/>
    </row>
    <row r="9" spans="1:6" x14ac:dyDescent="0.25">
      <c r="A9" s="31" t="s">
        <v>45</v>
      </c>
      <c r="B9" s="2" t="s">
        <v>3</v>
      </c>
      <c r="C9" s="2" t="s">
        <v>0</v>
      </c>
      <c r="D9" s="2" t="s">
        <v>4</v>
      </c>
      <c r="E9" s="3" t="s">
        <v>5</v>
      </c>
      <c r="F9" s="40"/>
    </row>
    <row r="10" spans="1:6" x14ac:dyDescent="0.25">
      <c r="A10" s="11" t="s">
        <v>47</v>
      </c>
      <c r="B10" s="12" t="s">
        <v>48</v>
      </c>
      <c r="C10" s="4">
        <v>41980</v>
      </c>
      <c r="D10" s="13"/>
      <c r="E10" s="14">
        <f>$C10*D10</f>
        <v>0</v>
      </c>
      <c r="F10" s="40"/>
    </row>
    <row r="11" spans="1:6" x14ac:dyDescent="0.25">
      <c r="A11" s="11" t="s">
        <v>56</v>
      </c>
      <c r="B11" s="12" t="s">
        <v>49</v>
      </c>
      <c r="C11" s="4">
        <v>42980</v>
      </c>
      <c r="D11" s="13"/>
      <c r="E11" s="14">
        <f>$C11*D11</f>
        <v>0</v>
      </c>
      <c r="F11" s="40"/>
    </row>
    <row r="12" spans="1:6" ht="16.899999999999999" customHeight="1" x14ac:dyDescent="0.3">
      <c r="A12" s="55" t="s">
        <v>19</v>
      </c>
      <c r="B12" s="56"/>
      <c r="C12" s="56"/>
      <c r="D12" s="56"/>
      <c r="E12" s="57"/>
    </row>
    <row r="13" spans="1:6" x14ac:dyDescent="0.25">
      <c r="A13" s="29" t="s">
        <v>51</v>
      </c>
      <c r="B13" s="15"/>
      <c r="C13" s="80" t="s">
        <v>52</v>
      </c>
      <c r="D13" s="81"/>
      <c r="E13" s="15"/>
    </row>
    <row r="14" spans="1:6" x14ac:dyDescent="0.25">
      <c r="A14" s="30" t="s">
        <v>53</v>
      </c>
      <c r="B14" s="15"/>
      <c r="C14" s="80" t="s">
        <v>54</v>
      </c>
      <c r="D14" s="81"/>
      <c r="E14" s="15"/>
    </row>
    <row r="15" spans="1:6" x14ac:dyDescent="0.25">
      <c r="A15" s="30" t="s">
        <v>55</v>
      </c>
      <c r="B15" s="15"/>
      <c r="C15" s="80"/>
      <c r="D15" s="81"/>
      <c r="E15" s="15"/>
    </row>
    <row r="16" spans="1:6" ht="18.75" x14ac:dyDescent="0.3">
      <c r="A16" s="58" t="s">
        <v>57</v>
      </c>
      <c r="B16" s="59"/>
      <c r="C16" s="59"/>
      <c r="D16" s="59"/>
      <c r="E16" s="60"/>
    </row>
    <row r="17" spans="1:6" x14ac:dyDescent="0.25">
      <c r="A17" s="1" t="s">
        <v>58</v>
      </c>
      <c r="B17" s="2" t="s">
        <v>7</v>
      </c>
      <c r="C17" s="2" t="s">
        <v>8</v>
      </c>
      <c r="D17" s="2" t="s">
        <v>9</v>
      </c>
      <c r="E17" s="3" t="s">
        <v>5</v>
      </c>
    </row>
    <row r="18" spans="1:6" x14ac:dyDescent="0.25">
      <c r="A18" s="11" t="s">
        <v>59</v>
      </c>
      <c r="B18" s="32" t="s">
        <v>60</v>
      </c>
      <c r="C18" s="33">
        <v>266</v>
      </c>
      <c r="D18" s="13"/>
      <c r="E18" s="14">
        <f>IF(D18="Yes",$C18*SUM($D$7:D10:D11),0)</f>
        <v>0</v>
      </c>
      <c r="F18" s="40"/>
    </row>
    <row r="19" spans="1:6" x14ac:dyDescent="0.25">
      <c r="A19" s="11" t="s">
        <v>61</v>
      </c>
      <c r="B19" s="32" t="s">
        <v>62</v>
      </c>
      <c r="C19" s="33">
        <v>266</v>
      </c>
      <c r="D19" s="13"/>
      <c r="E19" s="14">
        <f>IF(D19="Yes",$C19*SUM($D$7:D11:D12),0)</f>
        <v>0</v>
      </c>
      <c r="F19" s="40"/>
    </row>
    <row r="20" spans="1:6" x14ac:dyDescent="0.25">
      <c r="A20" s="34" t="s">
        <v>63</v>
      </c>
      <c r="B20" s="32" t="s">
        <v>64</v>
      </c>
      <c r="C20" s="33">
        <v>220</v>
      </c>
      <c r="D20" s="13"/>
      <c r="E20" s="14">
        <f>IF(D20="Yes",$C20*SUM($D$7:D12:D13),0)</f>
        <v>0</v>
      </c>
      <c r="F20" s="40"/>
    </row>
    <row r="21" spans="1:6" ht="18.75" x14ac:dyDescent="0.3">
      <c r="A21" s="58" t="s">
        <v>6</v>
      </c>
      <c r="B21" s="59"/>
      <c r="C21" s="59"/>
      <c r="D21" s="59"/>
      <c r="E21" s="60"/>
      <c r="F21" s="40"/>
    </row>
    <row r="22" spans="1:6" x14ac:dyDescent="0.25">
      <c r="A22" s="1" t="s">
        <v>20</v>
      </c>
      <c r="B22" s="2" t="s">
        <v>7</v>
      </c>
      <c r="C22" s="2" t="s">
        <v>8</v>
      </c>
      <c r="D22" s="2" t="s">
        <v>9</v>
      </c>
      <c r="E22" s="3" t="s">
        <v>5</v>
      </c>
    </row>
    <row r="23" spans="1:6" x14ac:dyDescent="0.25">
      <c r="A23" s="16" t="s">
        <v>65</v>
      </c>
      <c r="B23" s="17" t="s">
        <v>66</v>
      </c>
      <c r="C23" s="18">
        <v>266</v>
      </c>
      <c r="D23" s="13"/>
      <c r="E23" s="14">
        <f>IF(D23="Yes",$C23*SUM($D$7,$D$10,$D$11),0)</f>
        <v>0</v>
      </c>
      <c r="F23" s="40"/>
    </row>
    <row r="24" spans="1:6" x14ac:dyDescent="0.25">
      <c r="A24" s="16" t="s">
        <v>67</v>
      </c>
      <c r="B24" s="17" t="s">
        <v>68</v>
      </c>
      <c r="C24" s="18">
        <v>266</v>
      </c>
      <c r="D24" s="13"/>
      <c r="E24" s="14">
        <f t="shared" ref="E24:E44" si="0">IF(D24="Yes",$C24*SUM($D$7,$D$10,$D$11),0)</f>
        <v>0</v>
      </c>
      <c r="F24" s="40"/>
    </row>
    <row r="25" spans="1:6" x14ac:dyDescent="0.25">
      <c r="A25" s="16" t="s">
        <v>69</v>
      </c>
      <c r="B25" s="17" t="s">
        <v>70</v>
      </c>
      <c r="C25" s="18">
        <v>466</v>
      </c>
      <c r="D25" s="13"/>
      <c r="E25" s="14">
        <f t="shared" si="0"/>
        <v>0</v>
      </c>
      <c r="F25" s="40"/>
    </row>
    <row r="26" spans="1:6" x14ac:dyDescent="0.25">
      <c r="A26" s="16" t="s">
        <v>71</v>
      </c>
      <c r="B26" s="17" t="s">
        <v>72</v>
      </c>
      <c r="C26" s="18">
        <v>446</v>
      </c>
      <c r="D26" s="13"/>
      <c r="E26" s="14">
        <f t="shared" si="0"/>
        <v>0</v>
      </c>
      <c r="F26" s="40"/>
    </row>
    <row r="27" spans="1:6" x14ac:dyDescent="0.25">
      <c r="A27" s="16" t="s">
        <v>73</v>
      </c>
      <c r="B27" s="17" t="s">
        <v>74</v>
      </c>
      <c r="C27" s="18">
        <v>400</v>
      </c>
      <c r="D27" s="13"/>
      <c r="E27" s="14">
        <f t="shared" si="0"/>
        <v>0</v>
      </c>
      <c r="F27" s="40"/>
    </row>
    <row r="28" spans="1:6" x14ac:dyDescent="0.25">
      <c r="A28" s="16" t="s">
        <v>75</v>
      </c>
      <c r="B28" s="17" t="s">
        <v>76</v>
      </c>
      <c r="C28" s="18">
        <v>1480</v>
      </c>
      <c r="D28" s="13"/>
      <c r="E28" s="14">
        <f t="shared" si="0"/>
        <v>0</v>
      </c>
      <c r="F28" s="40"/>
    </row>
    <row r="29" spans="1:6" x14ac:dyDescent="0.25">
      <c r="A29" s="16" t="s">
        <v>77</v>
      </c>
      <c r="B29" s="17" t="s">
        <v>78</v>
      </c>
      <c r="C29" s="18">
        <v>266</v>
      </c>
      <c r="D29" s="13"/>
      <c r="E29" s="14">
        <f t="shared" si="0"/>
        <v>0</v>
      </c>
      <c r="F29" s="40"/>
    </row>
    <row r="30" spans="1:6" x14ac:dyDescent="0.25">
      <c r="A30" s="16" t="s">
        <v>79</v>
      </c>
      <c r="B30" s="17" t="s">
        <v>80</v>
      </c>
      <c r="C30" s="18">
        <v>266</v>
      </c>
      <c r="D30" s="13"/>
      <c r="E30" s="14">
        <f t="shared" si="0"/>
        <v>0</v>
      </c>
      <c r="F30" s="40"/>
    </row>
    <row r="31" spans="1:6" x14ac:dyDescent="0.25">
      <c r="A31" s="16" t="s">
        <v>81</v>
      </c>
      <c r="B31" s="17" t="s">
        <v>82</v>
      </c>
      <c r="C31" s="18">
        <v>446</v>
      </c>
      <c r="D31" s="13"/>
      <c r="E31" s="14">
        <f t="shared" si="0"/>
        <v>0</v>
      </c>
      <c r="F31" s="40"/>
    </row>
    <row r="32" spans="1:6" x14ac:dyDescent="0.25">
      <c r="A32" s="16" t="s">
        <v>83</v>
      </c>
      <c r="B32" s="17" t="s">
        <v>84</v>
      </c>
      <c r="C32" s="18">
        <v>446</v>
      </c>
      <c r="D32" s="13"/>
      <c r="E32" s="14">
        <f t="shared" si="0"/>
        <v>0</v>
      </c>
      <c r="F32" s="40"/>
    </row>
    <row r="33" spans="1:6" x14ac:dyDescent="0.25">
      <c r="A33" s="16" t="s">
        <v>85</v>
      </c>
      <c r="B33" s="17" t="s">
        <v>86</v>
      </c>
      <c r="C33" s="18">
        <v>297</v>
      </c>
      <c r="D33" s="13"/>
      <c r="E33" s="14">
        <f t="shared" si="0"/>
        <v>0</v>
      </c>
      <c r="F33" s="40"/>
    </row>
    <row r="34" spans="1:6" x14ac:dyDescent="0.25">
      <c r="A34" s="16" t="s">
        <v>87</v>
      </c>
      <c r="B34" s="17" t="s">
        <v>88</v>
      </c>
      <c r="C34" s="18">
        <v>770</v>
      </c>
      <c r="D34" s="13"/>
      <c r="E34" s="14">
        <f t="shared" si="0"/>
        <v>0</v>
      </c>
      <c r="F34" s="40"/>
    </row>
    <row r="35" spans="1:6" x14ac:dyDescent="0.25">
      <c r="A35" s="16" t="s">
        <v>89</v>
      </c>
      <c r="B35" s="17" t="s">
        <v>90</v>
      </c>
      <c r="C35" s="18">
        <v>176</v>
      </c>
      <c r="D35" s="13"/>
      <c r="E35" s="14">
        <f t="shared" si="0"/>
        <v>0</v>
      </c>
      <c r="F35" s="40"/>
    </row>
    <row r="36" spans="1:6" x14ac:dyDescent="0.25">
      <c r="A36" s="16" t="s">
        <v>91</v>
      </c>
      <c r="B36" s="17" t="s">
        <v>92</v>
      </c>
      <c r="C36" s="18">
        <v>136</v>
      </c>
      <c r="D36" s="13"/>
      <c r="E36" s="14">
        <f t="shared" si="0"/>
        <v>0</v>
      </c>
      <c r="F36" s="40"/>
    </row>
    <row r="37" spans="1:6" x14ac:dyDescent="0.25">
      <c r="A37" s="16" t="s">
        <v>93</v>
      </c>
      <c r="B37" s="17" t="s">
        <v>94</v>
      </c>
      <c r="C37" s="18">
        <v>428</v>
      </c>
      <c r="D37" s="13"/>
      <c r="E37" s="14">
        <f t="shared" si="0"/>
        <v>0</v>
      </c>
      <c r="F37" s="40"/>
    </row>
    <row r="38" spans="1:6" x14ac:dyDescent="0.25">
      <c r="A38" s="16" t="s">
        <v>95</v>
      </c>
      <c r="B38" s="17" t="s">
        <v>96</v>
      </c>
      <c r="C38" s="18">
        <v>207</v>
      </c>
      <c r="D38" s="13"/>
      <c r="E38" s="14">
        <f t="shared" si="0"/>
        <v>0</v>
      </c>
      <c r="F38" s="40"/>
    </row>
    <row r="39" spans="1:6" x14ac:dyDescent="0.25">
      <c r="A39" s="16" t="s">
        <v>33</v>
      </c>
      <c r="B39" s="17" t="s">
        <v>97</v>
      </c>
      <c r="C39" s="18">
        <v>243</v>
      </c>
      <c r="D39" s="13"/>
      <c r="E39" s="14">
        <f t="shared" si="0"/>
        <v>0</v>
      </c>
      <c r="F39" s="40"/>
    </row>
    <row r="40" spans="1:6" x14ac:dyDescent="0.25">
      <c r="A40" s="16" t="s">
        <v>98</v>
      </c>
      <c r="B40" s="17" t="s">
        <v>99</v>
      </c>
      <c r="C40" s="18">
        <v>86</v>
      </c>
      <c r="D40" s="13"/>
      <c r="E40" s="14">
        <f t="shared" si="0"/>
        <v>0</v>
      </c>
      <c r="F40" s="40"/>
    </row>
    <row r="41" spans="1:6" x14ac:dyDescent="0.25">
      <c r="A41" s="16" t="s">
        <v>100</v>
      </c>
      <c r="B41" s="17" t="s">
        <v>101</v>
      </c>
      <c r="C41" s="18">
        <v>130</v>
      </c>
      <c r="D41" s="13"/>
      <c r="E41" s="14">
        <f t="shared" si="0"/>
        <v>0</v>
      </c>
      <c r="F41" s="40"/>
    </row>
    <row r="42" spans="1:6" x14ac:dyDescent="0.25">
      <c r="A42" s="41" t="s">
        <v>107</v>
      </c>
      <c r="B42" s="17" t="s">
        <v>50</v>
      </c>
      <c r="C42" s="18">
        <v>81</v>
      </c>
      <c r="D42" s="13"/>
      <c r="E42" s="14">
        <f t="shared" si="0"/>
        <v>0</v>
      </c>
      <c r="F42" s="40"/>
    </row>
    <row r="43" spans="1:6" x14ac:dyDescent="0.25">
      <c r="A43" s="41" t="s">
        <v>108</v>
      </c>
      <c r="B43" s="17" t="s">
        <v>105</v>
      </c>
      <c r="C43" s="18">
        <v>81</v>
      </c>
      <c r="D43" s="13"/>
      <c r="E43" s="14">
        <f t="shared" si="0"/>
        <v>0</v>
      </c>
      <c r="F43" s="40"/>
    </row>
    <row r="44" spans="1:6" x14ac:dyDescent="0.25">
      <c r="A44" s="41" t="s">
        <v>109</v>
      </c>
      <c r="B44" s="17" t="s">
        <v>106</v>
      </c>
      <c r="C44" s="18">
        <v>81</v>
      </c>
      <c r="D44" s="13"/>
      <c r="E44" s="14">
        <f t="shared" si="0"/>
        <v>0</v>
      </c>
      <c r="F44" s="40"/>
    </row>
    <row r="45" spans="1:6" ht="18" customHeight="1" x14ac:dyDescent="0.3">
      <c r="A45" s="61" t="s">
        <v>104</v>
      </c>
      <c r="B45" s="62"/>
      <c r="C45" s="62"/>
      <c r="D45" s="62"/>
      <c r="E45" s="63"/>
      <c r="F45" s="40"/>
    </row>
    <row r="46" spans="1:6" x14ac:dyDescent="0.25">
      <c r="A46" s="35" t="s">
        <v>102</v>
      </c>
      <c r="B46" s="36" t="s">
        <v>103</v>
      </c>
      <c r="C46" s="37">
        <v>31055.47</v>
      </c>
      <c r="D46" s="38"/>
      <c r="E46" s="39">
        <f>IF(D46="Yes",$C46*SUM($D$7,$D$10,$D$11),0)</f>
        <v>0</v>
      </c>
      <c r="F46" s="40"/>
    </row>
    <row r="47" spans="1:6" x14ac:dyDescent="0.25">
      <c r="A47" s="64" t="s">
        <v>15</v>
      </c>
      <c r="B47" s="65"/>
      <c r="C47" s="65"/>
      <c r="D47" s="12" t="s">
        <v>10</v>
      </c>
      <c r="E47" s="19">
        <f>IF(SUM(D7:D11)=0,0,SUM(E7:E11,E18:E46)/SUM(D7:D11))</f>
        <v>0</v>
      </c>
      <c r="F47" s="40"/>
    </row>
    <row r="48" spans="1:6" ht="18.75" x14ac:dyDescent="0.3">
      <c r="A48" s="61" t="s">
        <v>13</v>
      </c>
      <c r="B48" s="62"/>
      <c r="C48" s="62"/>
      <c r="D48" s="62"/>
      <c r="E48" s="63"/>
    </row>
    <row r="49" spans="1:6" x14ac:dyDescent="0.25">
      <c r="A49" s="64" t="s">
        <v>14</v>
      </c>
      <c r="B49" s="65"/>
      <c r="C49" s="65"/>
      <c r="D49" s="65"/>
      <c r="E49" s="14">
        <f>ROUND(0.0035*E47,2)</f>
        <v>0</v>
      </c>
      <c r="F49" s="40"/>
    </row>
    <row r="50" spans="1:6" x14ac:dyDescent="0.25">
      <c r="A50" s="64" t="s">
        <v>23</v>
      </c>
      <c r="B50" s="65"/>
      <c r="C50" s="65"/>
      <c r="D50" s="65"/>
      <c r="E50" s="14">
        <v>11.25</v>
      </c>
      <c r="F50" s="40"/>
    </row>
    <row r="51" spans="1:6" x14ac:dyDescent="0.25">
      <c r="A51" s="64" t="s">
        <v>39</v>
      </c>
      <c r="B51" s="65"/>
      <c r="C51" s="65"/>
      <c r="D51" s="65"/>
      <c r="E51" s="14">
        <v>18</v>
      </c>
      <c r="F51" s="40"/>
    </row>
    <row r="52" spans="1:6" x14ac:dyDescent="0.25">
      <c r="A52" s="64" t="s">
        <v>16</v>
      </c>
      <c r="B52" s="65"/>
      <c r="C52" s="65"/>
      <c r="D52" s="12" t="s">
        <v>10</v>
      </c>
      <c r="E52" s="14">
        <f>IF(SUM(E47:E51)&lt;100,0,SUM(E47:E51))</f>
        <v>0</v>
      </c>
      <c r="F52" s="40"/>
    </row>
    <row r="53" spans="1:6" ht="15.75" thickBot="1" x14ac:dyDescent="0.3">
      <c r="A53" s="66" t="s">
        <v>17</v>
      </c>
      <c r="B53" s="67"/>
      <c r="C53" s="67"/>
      <c r="D53" s="20" t="str">
        <f>IF(SUM(D7:D7)=0,"",IF(SUM(D7:D7)=1,"1 Vehicle",SUM(D7:D7)&amp;" Vehicles"))</f>
        <v/>
      </c>
      <c r="E53" s="21">
        <f>E52*SUM(D7:D11)</f>
        <v>0</v>
      </c>
    </row>
    <row r="54" spans="1:6" ht="19.5" thickTop="1" x14ac:dyDescent="0.3">
      <c r="A54" s="76" t="s">
        <v>24</v>
      </c>
      <c r="B54" s="77"/>
      <c r="C54" s="77"/>
      <c r="D54" s="77"/>
      <c r="E54" s="78"/>
    </row>
    <row r="55" spans="1:6" x14ac:dyDescent="0.25">
      <c r="A55" s="22" t="s">
        <v>25</v>
      </c>
      <c r="B55" s="68"/>
      <c r="C55" s="68"/>
      <c r="D55" s="8" t="s">
        <v>26</v>
      </c>
      <c r="E55" s="26"/>
    </row>
    <row r="56" spans="1:6" x14ac:dyDescent="0.25">
      <c r="A56" s="22" t="s">
        <v>27</v>
      </c>
      <c r="B56" s="68"/>
      <c r="C56" s="68"/>
      <c r="D56" s="8" t="s">
        <v>35</v>
      </c>
      <c r="E56" s="28"/>
    </row>
    <row r="57" spans="1:6" x14ac:dyDescent="0.25">
      <c r="A57" s="22" t="s">
        <v>28</v>
      </c>
      <c r="B57" s="69"/>
      <c r="C57" s="70"/>
      <c r="D57" s="8" t="s">
        <v>29</v>
      </c>
      <c r="E57" s="26"/>
    </row>
    <row r="58" spans="1:6" ht="18.75" x14ac:dyDescent="0.3">
      <c r="A58" s="79" t="s">
        <v>30</v>
      </c>
      <c r="B58" s="62"/>
      <c r="C58" s="62"/>
      <c r="D58" s="62"/>
      <c r="E58" s="63"/>
    </row>
    <row r="59" spans="1:6" x14ac:dyDescent="0.25">
      <c r="A59" s="23" t="s">
        <v>34</v>
      </c>
      <c r="B59" s="82" t="s">
        <v>36</v>
      </c>
      <c r="C59" s="83"/>
      <c r="D59" s="10" t="s">
        <v>31</v>
      </c>
      <c r="E59" s="24">
        <v>310030443</v>
      </c>
    </row>
    <row r="60" spans="1:6" x14ac:dyDescent="0.25">
      <c r="A60" s="22" t="s">
        <v>27</v>
      </c>
      <c r="B60" s="71" t="s">
        <v>38</v>
      </c>
      <c r="C60" s="71"/>
      <c r="D60" s="71"/>
      <c r="E60" s="72"/>
    </row>
    <row r="61" spans="1:6" ht="15.75" thickBot="1" x14ac:dyDescent="0.3">
      <c r="A61" s="25" t="s">
        <v>28</v>
      </c>
      <c r="B61" s="73" t="s">
        <v>37</v>
      </c>
      <c r="C61" s="74"/>
      <c r="D61" s="74"/>
      <c r="E61" s="75"/>
    </row>
    <row r="62" spans="1:6" ht="15.75" thickTop="1" x14ac:dyDescent="0.25"/>
  </sheetData>
  <sheetProtection algorithmName="SHA-512" hashValue="mcY2Saaq35DTiFJOBuQFG+GJU6lQArT/UKVzvvGxqJ9f5YRTPuyNL5PPcWrx/S1Pf6yP3Jes9lZWEwDTIZy6Wg==" saltValue="lAHcgNRgxNanRkUdQbCGEw==" spinCount="100000" sheet="1" formatColumns="0" formatRows="0"/>
  <mergeCells count="4">
    <mergeCell ref="C13:D13"/>
    <mergeCell ref="C15:D15"/>
    <mergeCell ref="C14:D14"/>
    <mergeCell ref="B59:C59"/>
  </mergeCells>
  <dataValidations disablePrompts="1" count="2">
    <dataValidation type="list" allowBlank="1" showInputMessage="1" showErrorMessage="1" sqref="D23:D44" xr:uid="{00000000-0002-0000-0000-000000000000}">
      <formula1>"Yes, "</formula1>
    </dataValidation>
    <dataValidation type="list" allowBlank="1" showInputMessage="1" showErrorMessage="1" error="Only Yes or No may be entered." sqref="D18:D20 D46" xr:uid="{00000000-0002-0000-0000-000001000000}">
      <formula1>"Yes, No"</formula1>
    </dataValidation>
  </dataValidations>
  <pageMargins left="0.7" right="0.7" top="0.75" bottom="0.75" header="0.3" footer="0.3"/>
  <pageSetup scale="87" fitToHeight="0"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259AB-7A11-499A-81F8-E2E3FBE6175D}">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2" t="s">
        <v>32</v>
      </c>
    </row>
    <row r="2" spans="1:1" ht="180.75" thickBot="1" x14ac:dyDescent="0.3">
      <c r="A2" s="43"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29A9E-7B6F-470D-B078-DD1F8CEC7CB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32172F1-C7DC-4343-A285-0DADEFA2F2A6}">
  <ds:schemaRefs>
    <ds:schemaRef ds:uri="http://schemas.microsoft.com/sharepoint/v3/contenttype/forms"/>
  </ds:schemaRefs>
</ds:datastoreItem>
</file>

<file path=customXml/itemProps3.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ProMaster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2026-04-28T15:16:50Z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