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71B9A99B-6426-48C6-89E0-498AEE049DEF}" xr6:coauthVersionLast="47" xr6:coauthVersionMax="47" xr10:uidLastSave="{00000000-0000-0000-0000-000000000000}"/>
  <bookViews>
    <workbookView xWindow="-28920" yWindow="-120" windowWidth="29040" windowHeight="15720" xr2:uid="{00000000-000D-0000-FFFF-FFFF00000000}"/>
  </bookViews>
  <sheets>
    <sheet name="Line 60 - Transit 150 Cargo"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E19" i="1"/>
  <c r="E7" i="1" l="1"/>
  <c r="E12" i="1"/>
  <c r="E14" i="1" l="1"/>
  <c r="E15" i="1"/>
  <c r="E16" i="1"/>
  <c r="E17" i="1"/>
  <c r="E18" i="1"/>
  <c r="E20" i="1"/>
  <c r="E21" i="1"/>
  <c r="E22" i="1"/>
  <c r="E23" i="1"/>
  <c r="E24" i="1"/>
  <c r="E25" i="1"/>
  <c r="E26" i="1"/>
  <c r="E27" i="1"/>
  <c r="E28" i="1"/>
  <c r="E29" i="1"/>
  <c r="E13" i="1" l="1"/>
  <c r="D36" i="1" l="1"/>
  <c r="E32" i="1" l="1"/>
  <c r="E35" i="1" s="1"/>
  <c r="E36" i="1" s="1"/>
</calcChain>
</file>

<file path=xl/sharedStrings.xml><?xml version="1.0" encoding="utf-8"?>
<sst xmlns="http://schemas.openxmlformats.org/spreadsheetml/2006/main" count="87" uniqueCount="82">
  <si>
    <t>Unit Price</t>
  </si>
  <si>
    <t>Base Vehicle</t>
  </si>
  <si>
    <t>Vehicle Description</t>
  </si>
  <si>
    <t>Order Code</t>
  </si>
  <si>
    <t>Quantity</t>
  </si>
  <si>
    <t>Extended Price</t>
  </si>
  <si>
    <t>Optional Equipment</t>
  </si>
  <si>
    <t>Option Code</t>
  </si>
  <si>
    <t>Option Unit Price</t>
  </si>
  <si>
    <t>Add Option</t>
  </si>
  <si>
    <t>1 EA</t>
  </si>
  <si>
    <t>State Contract Number</t>
  </si>
  <si>
    <t>Vendor</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</si>
  <si>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</si>
  <si>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</si>
  <si>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</si>
  <si>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</si>
  <si>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</si>
  <si>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</si>
  <si>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</si>
  <si>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</si>
  <si>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Contract Line</t>
  </si>
  <si>
    <t>Delivery ARO</t>
  </si>
  <si>
    <t>LA DEQ Waste Tire Fee (5 tires X $2.25 each)</t>
  </si>
  <si>
    <t>Agency  Information</t>
  </si>
  <si>
    <t>Delivery Point of Contact Name:</t>
  </si>
  <si>
    <t>LPAA Approval No</t>
  </si>
  <si>
    <t>Phone:</t>
  </si>
  <si>
    <t>Email:</t>
  </si>
  <si>
    <t>Shopping Cart</t>
  </si>
  <si>
    <t>Vendor Information</t>
  </si>
  <si>
    <t xml:space="preserve">Vendor No. </t>
  </si>
  <si>
    <t>Order Sheet Instructions</t>
  </si>
  <si>
    <t>Daytime Running Headlamps</t>
  </si>
  <si>
    <t>Additional Key Fobs (2)</t>
  </si>
  <si>
    <t>Agency Name</t>
  </si>
  <si>
    <t>E1Y</t>
  </si>
  <si>
    <t>Low Roof 3.5L V6 Engine, 8760 GVWR</t>
  </si>
  <si>
    <t>LWB 148" WB</t>
  </si>
  <si>
    <t>148"WB</t>
  </si>
  <si>
    <t>86F</t>
  </si>
  <si>
    <t>Speed Limitation - 65 MPH</t>
  </si>
  <si>
    <t>52M</t>
  </si>
  <si>
    <t>Speed Limitation - 70 MPH</t>
  </si>
  <si>
    <t>52H</t>
  </si>
  <si>
    <t>Reverse Sensing System</t>
  </si>
  <si>
    <t>43R</t>
  </si>
  <si>
    <t>53D</t>
  </si>
  <si>
    <t>Trailer Brake Controller (TBC)</t>
  </si>
  <si>
    <t>67D</t>
  </si>
  <si>
    <t>Cruise Control with ASLD</t>
  </si>
  <si>
    <t>60C</t>
  </si>
  <si>
    <t>Load Area Protection RWB</t>
  </si>
  <si>
    <t>96D</t>
  </si>
  <si>
    <t>Load Area Protection LWB</t>
  </si>
  <si>
    <t>17A</t>
  </si>
  <si>
    <t>17B</t>
  </si>
  <si>
    <t>17F</t>
  </si>
  <si>
    <t xml:space="preserve">Vinyl Floor Covering - Front and Rear </t>
  </si>
  <si>
    <t>16E</t>
  </si>
  <si>
    <t>Windows All Around Fixed, Includes Rear Defroster</t>
  </si>
  <si>
    <t>Fixed Rear-Door Glass w/ Fixed Passenger-Side Door Glass, Includes Rear Defroster</t>
  </si>
  <si>
    <t>Fixed Rear-Door Glass, Includes Rear Defroster</t>
  </si>
  <si>
    <t>Trailer Tow Package</t>
  </si>
  <si>
    <t>53B</t>
  </si>
  <si>
    <t>(PW7) Oxford White</t>
  </si>
  <si>
    <t xml:space="preserve">(PR4) Race Red </t>
  </si>
  <si>
    <t xml:space="preserve">(P67) School Bus Yellow </t>
  </si>
  <si>
    <t>180-365 Days</t>
  </si>
  <si>
    <t>Courtesy Ford</t>
  </si>
  <si>
    <t>LA Safety Inspection Sticker - 2 Year</t>
  </si>
  <si>
    <t>Mike Solomon</t>
  </si>
  <si>
    <t>337-332-2145</t>
  </si>
  <si>
    <t>msolomon@courtesyautomotive.com</t>
  </si>
  <si>
    <t>Medium Roof</t>
  </si>
  <si>
    <t>E1C</t>
  </si>
  <si>
    <t>Ford Transit 150
 Cargo Van</t>
  </si>
  <si>
    <t>STD</t>
  </si>
  <si>
    <t>PO #______________________________</t>
  </si>
  <si>
    <r>
      <t xml:space="preserve">Trailer Wiring Provisions 
</t>
    </r>
    <r>
      <rPr>
        <sz val="9"/>
        <rFont val="Calibri"/>
        <family val="2"/>
        <scheme val="minor"/>
      </rPr>
      <t>(Tow/Haul Mode)</t>
    </r>
  </si>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</sst>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color rgb="FFFF0000"/>
      <name val="Calibri"/>
      <family val="2"/>
      <scheme val="minor"/>
    </font>
    <font>
      <u/>
      <sz val="11"/>
      <color theme="10"/>
      <name val="Calibri"/>
      <family val="2"/>
      <scheme val="minor"/>
    </font>
    <font>
      <sz val="11"/>
      <name val="Calibri"/>
      <family val="2"/>
      <scheme val="minor"/>
    </font>
    <font>
      <sz val="9"/>
      <name val="Calibri"/>
      <family val="2"/>
      <scheme val="minor"/>
    </font>
    <font>
      <b/>
      <sz val="16"/>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4" fontId="4" fillId="0" borderId="0" applyFont="0" applyFill="0" applyBorder="0" applyAlignment="0" applyProtection="0"/>
    <xf numFmtId="0" fontId="7" fillId="0" borderId="0" applyNumberFormat="0" applyFill="0" applyBorder="0" applyAlignment="0" applyProtection="0"/>
  </cellStyleXfs>
  <cellXfs count="81">
    <xf numFmtId="0" fontId="0" fillId="0" borderId="0" xfId="0"/>
    <xf numFmtId="0" fontId="1" fillId="0" borderId="16" xfId="0" applyFont="1" applyBorder="1" applyProtection="1">
      <protection hidden="1"/>
    </xf>
    <xf numFmtId="0" fontId="1" fillId="0" borderId="17" xfId="0" applyFont="1" applyBorder="1" applyProtection="1">
      <protection hidden="1"/>
    </xf>
    <xf numFmtId="0" fontId="1" fillId="0" borderId="18" xfId="0" applyFont="1" applyBorder="1" applyProtection="1">
      <protection hidden="1"/>
    </xf>
    <xf numFmtId="44" fontId="0" fillId="0" borderId="17" xfId="1" applyFont="1" applyBorder="1" applyProtection="1">
      <protection hidden="1"/>
    </xf>
    <xf numFmtId="0" fontId="1" fillId="0" borderId="11" xfId="0" applyFont="1" applyBorder="1" applyAlignment="1" applyProtection="1">
      <alignment horizontal="center"/>
      <protection hidden="1"/>
    </xf>
    <xf numFmtId="0" fontId="3" fillId="0" borderId="11" xfId="0" applyFont="1" applyBorder="1" applyAlignment="1" applyProtection="1">
      <alignment horizontal="center"/>
      <protection hidden="1"/>
    </xf>
    <xf numFmtId="0" fontId="1" fillId="0" borderId="10" xfId="0" applyFont="1" applyBorder="1" applyAlignment="1" applyProtection="1">
      <alignment horizontal="center"/>
      <protection hidden="1"/>
    </xf>
    <xf numFmtId="0" fontId="3" fillId="0" borderId="8" xfId="0" applyFont="1" applyBorder="1" applyAlignment="1" applyProtection="1">
      <alignment horizontal="center" wrapText="1"/>
      <protection hidden="1"/>
    </xf>
    <xf numFmtId="0" fontId="0" fillId="0" borderId="16" xfId="0" applyBorder="1" applyAlignment="1" applyProtection="1">
      <alignment wrapText="1"/>
      <protection hidden="1"/>
    </xf>
    <xf numFmtId="0" fontId="0" fillId="2" borderId="17" xfId="0" applyFill="1" applyBorder="1" applyProtection="1">
      <protection locked="0"/>
    </xf>
    <xf numFmtId="44" fontId="0" fillId="0" borderId="18" xfId="0" applyNumberFormat="1" applyBorder="1" applyProtection="1">
      <protection hidden="1"/>
    </xf>
    <xf numFmtId="0" fontId="0" fillId="2" borderId="20" xfId="0" applyFill="1" applyBorder="1" applyAlignment="1" applyProtection="1">
      <alignment horizontal="center" wrapText="1"/>
      <protection locked="0"/>
    </xf>
    <xf numFmtId="0" fontId="0" fillId="5" borderId="16" xfId="0" applyFill="1" applyBorder="1" applyAlignment="1" applyProtection="1">
      <alignment wrapText="1"/>
      <protection hidden="1"/>
    </xf>
    <xf numFmtId="0" fontId="0" fillId="5" borderId="17" xfId="0" applyFill="1" applyBorder="1" applyAlignment="1" applyProtection="1">
      <alignment horizontal="center"/>
      <protection hidden="1"/>
    </xf>
    <xf numFmtId="44" fontId="0" fillId="5" borderId="17" xfId="1" applyFont="1" applyFill="1" applyBorder="1" applyAlignment="1" applyProtection="1">
      <protection hidden="1"/>
    </xf>
    <xf numFmtId="44" fontId="0" fillId="0" borderId="18" xfId="0" applyNumberFormat="1" applyBorder="1" applyAlignment="1" applyProtection="1">
      <alignment horizontal="center"/>
      <protection hidden="1"/>
    </xf>
    <xf numFmtId="0" fontId="2" fillId="0" borderId="9" xfId="0" applyFont="1" applyBorder="1" applyAlignment="1" applyProtection="1">
      <alignment horizontal="center"/>
      <protection hidden="1"/>
    </xf>
    <xf numFmtId="44" fontId="0" fillId="0" borderId="17" xfId="1" applyFont="1" applyFill="1" applyBorder="1" applyAlignment="1" applyProtection="1">
      <protection hidden="1"/>
    </xf>
    <xf numFmtId="0" fontId="8" fillId="0" borderId="16" xfId="0" applyFont="1" applyBorder="1" applyAlignment="1" applyProtection="1">
      <alignment wrapText="1"/>
      <protection hidden="1"/>
    </xf>
    <xf numFmtId="0" fontId="8" fillId="0" borderId="17" xfId="0" applyFont="1" applyBorder="1" applyAlignment="1" applyProtection="1">
      <alignment horizontal="center"/>
      <protection hidden="1"/>
    </xf>
    <xf numFmtId="44" fontId="8" fillId="0" borderId="17" xfId="1" applyFont="1" applyBorder="1" applyAlignment="1" applyProtection="1">
      <protection hidden="1"/>
    </xf>
    <xf numFmtId="0" fontId="8" fillId="2" borderId="17" xfId="0" applyFont="1" applyFill="1" applyBorder="1" applyProtection="1">
      <protection locked="0"/>
    </xf>
    <xf numFmtId="0" fontId="8" fillId="0" borderId="0" xfId="0" applyFont="1"/>
    <xf numFmtId="44" fontId="8" fillId="5" borderId="17" xfId="1" applyFont="1" applyFill="1" applyBorder="1" applyAlignment="1" applyProtection="1">
      <protection hidden="1"/>
    </xf>
    <xf numFmtId="44" fontId="8" fillId="0" borderId="17" xfId="1" applyFont="1" applyFill="1" applyBorder="1" applyAlignment="1" applyProtection="1">
      <protection hidden="1"/>
    </xf>
    <xf numFmtId="0" fontId="0" fillId="5" borderId="19" xfId="2" applyFont="1" applyFill="1" applyBorder="1" applyAlignment="1" applyProtection="1">
      <alignment horizontal="center" wrapText="1"/>
      <protection hidden="1"/>
    </xf>
    <xf numFmtId="0" fontId="0" fillId="5" borderId="20" xfId="0" applyFill="1" applyBorder="1" applyAlignment="1" applyProtection="1">
      <alignment horizontal="center" wrapText="1"/>
      <protection hidden="1"/>
    </xf>
    <xf numFmtId="0" fontId="0" fillId="0" borderId="17" xfId="0" applyBorder="1" applyAlignment="1" applyProtection="1">
      <alignment horizontal="center"/>
      <protection hidden="1"/>
    </xf>
    <xf numFmtId="0" fontId="1" fillId="0" borderId="12" xfId="0" applyFont="1" applyBorder="1" applyAlignment="1" applyProtection="1">
      <alignment horizontal="center"/>
      <protection hidden="1"/>
    </xf>
    <xf numFmtId="0" fontId="1" fillId="0" borderId="9" xfId="0" applyFont="1" applyBorder="1" applyAlignment="1" applyProtection="1">
      <alignment horizontal="center"/>
      <protection hidden="1"/>
    </xf>
    <xf numFmtId="0" fontId="0" fillId="0" borderId="17" xfId="0" applyBorder="1" applyAlignment="1" applyProtection="1">
      <alignment horizontal="right"/>
      <protection hidden="1"/>
    </xf>
    <xf numFmtId="0" fontId="1" fillId="0" borderId="0" xfId="0" applyFont="1"/>
    <xf numFmtId="14" fontId="1" fillId="0" borderId="0" xfId="0" applyNumberFormat="1" applyFont="1"/>
    <xf numFmtId="0" fontId="0" fillId="0" borderId="0" xfId="0" applyAlignment="1">
      <alignment horizontal="center"/>
    </xf>
    <xf numFmtId="0" fontId="5" fillId="3" borderId="1" xfId="0" applyFont="1" applyFill="1" applyBorder="1" applyAlignment="1" applyProtection="1">
      <alignment horizontal="centerContinuous"/>
      <protection hidden="1"/>
    </xf>
    <xf numFmtId="0" fontId="6" fillId="3" borderId="2" xfId="0" applyFont="1" applyFill="1" applyBorder="1" applyAlignment="1" applyProtection="1">
      <alignment horizontal="centerContinuous"/>
      <protection hidden="1"/>
    </xf>
    <xf numFmtId="0" fontId="6" fillId="3" borderId="3"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3" fillId="4" borderId="15" xfId="0" applyFont="1" applyFill="1" applyBorder="1" applyAlignment="1" applyProtection="1">
      <alignment horizontal="centerContinuous"/>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2" fillId="4" borderId="16" xfId="0" applyFont="1" applyFill="1" applyBorder="1" applyAlignment="1" applyProtection="1">
      <alignment horizontal="centerContinuous"/>
      <protection hidden="1"/>
    </xf>
    <xf numFmtId="0" fontId="2" fillId="4" borderId="17" xfId="0" applyFont="1" applyFill="1" applyBorder="1" applyAlignment="1" applyProtection="1">
      <alignment horizontal="centerContinuous"/>
      <protection hidden="1"/>
    </xf>
    <xf numFmtId="0" fontId="2" fillId="4" borderId="18" xfId="0" applyFont="1" applyFill="1" applyBorder="1" applyAlignment="1" applyProtection="1">
      <alignment horizontal="centerContinuous"/>
      <protection hidden="1"/>
    </xf>
    <xf numFmtId="0" fontId="0" fillId="0" borderId="16" xfId="0" applyBorder="1" applyAlignment="1" applyProtection="1">
      <alignment horizontal="centerContinuous"/>
      <protection hidden="1"/>
    </xf>
    <xf numFmtId="0" fontId="0" fillId="0" borderId="17" xfId="0" applyBorder="1" applyAlignment="1" applyProtection="1">
      <alignment horizontal="centerContinuous"/>
      <protection hidden="1"/>
    </xf>
    <xf numFmtId="0" fontId="0" fillId="0" borderId="23" xfId="0" applyBorder="1" applyAlignment="1" applyProtection="1">
      <alignment horizontal="centerContinuous"/>
      <protection hidden="1"/>
    </xf>
    <xf numFmtId="0" fontId="0" fillId="0" borderId="24" xfId="0" applyBorder="1" applyAlignment="1" applyProtection="1">
      <alignment horizontal="centerContinuous"/>
      <protection hidden="1"/>
    </xf>
    <xf numFmtId="0" fontId="0" fillId="0" borderId="24" xfId="0" applyBorder="1" applyProtection="1">
      <protection hidden="1"/>
    </xf>
    <xf numFmtId="44" fontId="0" fillId="0" borderId="25" xfId="0" applyNumberFormat="1" applyBorder="1" applyProtection="1">
      <protection hidden="1"/>
    </xf>
    <xf numFmtId="0" fontId="0" fillId="2" borderId="0" xfId="0" applyFill="1" applyAlignment="1" applyProtection="1">
      <alignment wrapText="1"/>
      <protection locked="0"/>
    </xf>
    <xf numFmtId="0" fontId="0" fillId="0" borderId="0" xfId="0" applyAlignment="1">
      <alignment vertical="center"/>
    </xf>
    <xf numFmtId="164" fontId="0" fillId="0" borderId="0" xfId="0" applyNumberFormat="1"/>
    <xf numFmtId="0" fontId="0" fillId="0" borderId="26" xfId="0" applyBorder="1"/>
    <xf numFmtId="0" fontId="0" fillId="0" borderId="27" xfId="0" applyBorder="1" applyAlignment="1">
      <alignment horizontal="right"/>
    </xf>
    <xf numFmtId="0" fontId="1" fillId="0" borderId="27" xfId="0" applyFont="1" applyBorder="1" applyAlignment="1">
      <alignment horizontal="right" vertical="top" wrapText="1"/>
    </xf>
    <xf numFmtId="0" fontId="0" fillId="0" borderId="28" xfId="0" applyBorder="1" applyAlignment="1">
      <alignment horizontal="right"/>
    </xf>
    <xf numFmtId="0" fontId="0" fillId="0" borderId="14" xfId="0" applyBorder="1"/>
    <xf numFmtId="0" fontId="2" fillId="4" borderId="28" xfId="0" applyFont="1" applyFill="1" applyBorder="1" applyAlignment="1" applyProtection="1">
      <alignment horizontal="centerContinuous"/>
      <protection hidden="1"/>
    </xf>
    <xf numFmtId="0" fontId="2" fillId="4" borderId="14" xfId="0" applyFont="1" applyFill="1" applyBorder="1" applyAlignment="1" applyProtection="1">
      <alignment horizontal="centerContinuous"/>
      <protection hidden="1"/>
    </xf>
    <xf numFmtId="0" fontId="0" fillId="2" borderId="14" xfId="0" applyFill="1" applyBorder="1" applyAlignment="1" applyProtection="1">
      <alignment wrapText="1"/>
      <protection locked="0"/>
    </xf>
    <xf numFmtId="0" fontId="2" fillId="4" borderId="21" xfId="0" applyFont="1" applyFill="1" applyBorder="1" applyAlignment="1" applyProtection="1">
      <alignment horizontal="centerContinuous"/>
      <protection hidden="1"/>
    </xf>
    <xf numFmtId="0" fontId="2" fillId="4" borderId="22" xfId="0" applyFont="1" applyFill="1" applyBorder="1" applyAlignment="1" applyProtection="1">
      <alignment horizontal="centerContinuous"/>
      <protection hidden="1"/>
    </xf>
    <xf numFmtId="0" fontId="0" fillId="2" borderId="29" xfId="0" applyFill="1" applyBorder="1" applyAlignment="1" applyProtection="1">
      <alignment horizontal="left"/>
      <protection locked="0"/>
    </xf>
    <xf numFmtId="0" fontId="0" fillId="2" borderId="29" xfId="0" applyFill="1" applyBorder="1" applyAlignment="1" applyProtection="1">
      <alignment horizontal="left" wrapText="1"/>
      <protection locked="0"/>
    </xf>
    <xf numFmtId="0" fontId="0" fillId="2" borderId="30" xfId="0" applyFill="1" applyBorder="1" applyAlignment="1" applyProtection="1">
      <alignment horizontal="left"/>
      <protection locked="0"/>
    </xf>
    <xf numFmtId="0" fontId="2" fillId="4" borderId="30" xfId="0" applyFont="1" applyFill="1" applyBorder="1" applyAlignment="1" applyProtection="1">
      <alignment horizontal="centerContinuous"/>
      <protection hidden="1"/>
    </xf>
    <xf numFmtId="0" fontId="1" fillId="0" borderId="29" xfId="0" applyFont="1" applyBorder="1" applyAlignment="1">
      <alignment horizontal="center" vertical="center"/>
    </xf>
    <xf numFmtId="164" fontId="0" fillId="0" borderId="29" xfId="0" applyNumberFormat="1" applyBorder="1"/>
    <xf numFmtId="0" fontId="0" fillId="0" borderId="30" xfId="0" applyBorder="1"/>
    <xf numFmtId="44" fontId="8" fillId="0" borderId="17" xfId="1" applyFont="1" applyBorder="1" applyAlignment="1" applyProtection="1">
      <alignment horizontal="right"/>
      <protection hidden="1"/>
    </xf>
    <xf numFmtId="0" fontId="0" fillId="5" borderId="21" xfId="0" applyFill="1" applyBorder="1" applyAlignment="1" applyProtection="1">
      <alignment horizontal="centerContinuous" wrapText="1"/>
      <protection hidden="1"/>
    </xf>
    <xf numFmtId="0" fontId="0" fillId="5" borderId="22" xfId="0" applyFill="1" applyBorder="1" applyAlignment="1" applyProtection="1">
      <alignment horizontal="centerContinuous" wrapText="1"/>
      <protection hidden="1"/>
    </xf>
    <xf numFmtId="0" fontId="10" fillId="4" borderId="4" xfId="0" applyFont="1" applyFill="1" applyBorder="1" applyAlignment="1" applyProtection="1">
      <alignment horizontal="center" wrapText="1"/>
      <protection hidden="1"/>
    </xf>
    <xf numFmtId="0" fontId="8" fillId="5" borderId="7" xfId="0" applyFont="1" applyFill="1" applyBorder="1" applyAlignment="1" applyProtection="1">
      <alignment wrapText="1"/>
      <protection hidden="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4"/>
  <sheetViews>
    <sheetView tabSelected="1" view="pageLayout" zoomScaleNormal="100" workbookViewId="0">
      <selection activeCell="E3" sqref="E3"/>
    </sheetView>
  </sheetViews>
  <sheetFormatPr defaultColWidth="8.85546875"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32" customFormat="1" ht="15.75" thickBot="1" x14ac:dyDescent="0.3">
      <c r="A1" s="32" t="s">
        <v>78</v>
      </c>
      <c r="E1" s="33">
        <v>45874</v>
      </c>
    </row>
    <row r="2" spans="1:5" ht="27.2" customHeight="1" thickTop="1" thickBot="1" x14ac:dyDescent="0.35">
      <c r="A2" s="35" t="s">
        <v>18</v>
      </c>
      <c r="B2" s="36"/>
      <c r="C2" s="36"/>
      <c r="D2" s="36"/>
      <c r="E2" s="37"/>
    </row>
    <row r="3" spans="1:5" s="34" customFormat="1" ht="42.75" thickBot="1" x14ac:dyDescent="0.4">
      <c r="A3" s="8" t="s">
        <v>76</v>
      </c>
      <c r="B3" s="5" t="s">
        <v>21</v>
      </c>
      <c r="C3" s="6">
        <v>60</v>
      </c>
      <c r="D3" s="5" t="s">
        <v>22</v>
      </c>
      <c r="E3" s="17" t="s">
        <v>68</v>
      </c>
    </row>
    <row r="4" spans="1:5" s="34" customFormat="1" ht="17.649999999999999" customHeight="1" thickBot="1" x14ac:dyDescent="0.3">
      <c r="A4" s="7" t="s">
        <v>11</v>
      </c>
      <c r="B4" s="5">
        <v>4400023793</v>
      </c>
      <c r="C4" s="5" t="s">
        <v>12</v>
      </c>
      <c r="D4" s="29" t="s">
        <v>69</v>
      </c>
      <c r="E4" s="30"/>
    </row>
    <row r="5" spans="1:5" ht="21" x14ac:dyDescent="0.35">
      <c r="A5" s="38" t="s">
        <v>1</v>
      </c>
      <c r="B5" s="39"/>
      <c r="C5" s="39"/>
      <c r="D5" s="39"/>
      <c r="E5" s="40"/>
    </row>
    <row r="6" spans="1:5" x14ac:dyDescent="0.25">
      <c r="A6" s="1" t="s">
        <v>2</v>
      </c>
      <c r="B6" s="2" t="s">
        <v>3</v>
      </c>
      <c r="C6" s="2" t="s">
        <v>0</v>
      </c>
      <c r="D6" s="2" t="s">
        <v>4</v>
      </c>
      <c r="E6" s="3" t="s">
        <v>5</v>
      </c>
    </row>
    <row r="7" spans="1:5" ht="14.25" customHeight="1" x14ac:dyDescent="0.25">
      <c r="A7" s="9" t="s">
        <v>37</v>
      </c>
      <c r="B7" s="28" t="s">
        <v>36</v>
      </c>
      <c r="C7" s="4">
        <v>45184</v>
      </c>
      <c r="D7" s="12">
        <v>1</v>
      </c>
      <c r="E7" s="11">
        <f>SUM(C7*D7)</f>
        <v>45184</v>
      </c>
    </row>
    <row r="8" spans="1:5" ht="16.899999999999999" customHeight="1" x14ac:dyDescent="0.3">
      <c r="A8" s="41" t="s">
        <v>19</v>
      </c>
      <c r="B8" s="42"/>
      <c r="C8" s="42"/>
      <c r="D8" s="42"/>
      <c r="E8" s="43"/>
    </row>
    <row r="9" spans="1:5" ht="15" customHeight="1" x14ac:dyDescent="0.25">
      <c r="A9" s="26" t="s">
        <v>65</v>
      </c>
      <c r="B9" s="12"/>
      <c r="C9" s="77" t="s">
        <v>67</v>
      </c>
      <c r="D9" s="78"/>
      <c r="E9" s="12" t="s">
        <v>81</v>
      </c>
    </row>
    <row r="10" spans="1:5" x14ac:dyDescent="0.25">
      <c r="A10" s="27" t="s">
        <v>66</v>
      </c>
      <c r="B10" s="12"/>
      <c r="C10" s="77"/>
      <c r="D10" s="78"/>
      <c r="E10" s="12"/>
    </row>
    <row r="11" spans="1:5" ht="18.75" x14ac:dyDescent="0.3">
      <c r="A11" s="44" t="s">
        <v>6</v>
      </c>
      <c r="B11" s="45"/>
      <c r="C11" s="45"/>
      <c r="D11" s="45"/>
      <c r="E11" s="46"/>
    </row>
    <row r="12" spans="1:5" x14ac:dyDescent="0.25">
      <c r="A12" s="1" t="s">
        <v>20</v>
      </c>
      <c r="B12" s="2" t="s">
        <v>7</v>
      </c>
      <c r="C12" s="2" t="s">
        <v>8</v>
      </c>
      <c r="D12" s="2" t="s">
        <v>9</v>
      </c>
      <c r="E12" s="11">
        <f t="shared" ref="E12" si="0">IF(D12="Yes",$C12*SUM($D$7:$D$7),0)</f>
        <v>0</v>
      </c>
    </row>
    <row r="13" spans="1:5" x14ac:dyDescent="0.25">
      <c r="A13" s="13" t="s">
        <v>38</v>
      </c>
      <c r="B13" s="14" t="s">
        <v>39</v>
      </c>
      <c r="C13" s="15">
        <v>1162</v>
      </c>
      <c r="D13" s="10"/>
      <c r="E13" s="11">
        <f t="shared" ref="E13:E29" si="1">IF(D13="Yes",$C13*SUM($D$7:$D$7),0)</f>
        <v>0</v>
      </c>
    </row>
    <row r="14" spans="1:5" x14ac:dyDescent="0.25">
      <c r="A14" s="13" t="s">
        <v>63</v>
      </c>
      <c r="B14" s="14" t="s">
        <v>64</v>
      </c>
      <c r="C14" s="18">
        <v>442</v>
      </c>
      <c r="D14" s="10"/>
      <c r="E14" s="11">
        <f t="shared" si="1"/>
        <v>0</v>
      </c>
    </row>
    <row r="15" spans="1:5" s="23" customFormat="1" x14ac:dyDescent="0.25">
      <c r="A15" s="19" t="s">
        <v>41</v>
      </c>
      <c r="B15" s="20" t="s">
        <v>42</v>
      </c>
      <c r="C15" s="21">
        <v>73</v>
      </c>
      <c r="D15" s="22"/>
      <c r="E15" s="11">
        <f t="shared" si="1"/>
        <v>0</v>
      </c>
    </row>
    <row r="16" spans="1:5" s="23" customFormat="1" x14ac:dyDescent="0.25">
      <c r="A16" s="19" t="s">
        <v>43</v>
      </c>
      <c r="B16" s="20" t="s">
        <v>44</v>
      </c>
      <c r="C16" s="21">
        <v>73</v>
      </c>
      <c r="D16" s="22"/>
      <c r="E16" s="11">
        <f t="shared" si="1"/>
        <v>0</v>
      </c>
    </row>
    <row r="17" spans="1:5" s="23" customFormat="1" x14ac:dyDescent="0.25">
      <c r="A17" s="19" t="s">
        <v>74</v>
      </c>
      <c r="B17" s="20" t="s">
        <v>75</v>
      </c>
      <c r="C17" s="21">
        <v>2457</v>
      </c>
      <c r="D17" s="22"/>
      <c r="E17" s="11">
        <f t="shared" si="1"/>
        <v>0</v>
      </c>
    </row>
    <row r="18" spans="1:5" x14ac:dyDescent="0.25">
      <c r="A18" s="13" t="s">
        <v>33</v>
      </c>
      <c r="B18" s="14">
        <v>942</v>
      </c>
      <c r="C18" s="18">
        <v>41</v>
      </c>
      <c r="D18" s="10"/>
      <c r="E18" s="11">
        <f t="shared" si="1"/>
        <v>0</v>
      </c>
    </row>
    <row r="19" spans="1:5" s="23" customFormat="1" x14ac:dyDescent="0.25">
      <c r="A19" s="19" t="s">
        <v>50</v>
      </c>
      <c r="B19" s="20" t="s">
        <v>51</v>
      </c>
      <c r="C19" s="76" t="s">
        <v>77</v>
      </c>
      <c r="D19" s="22"/>
      <c r="E19" s="11">
        <f>IF(D19="YES","NC",0)</f>
        <v>0</v>
      </c>
    </row>
    <row r="20" spans="1:5" s="23" customFormat="1" x14ac:dyDescent="0.25">
      <c r="A20" s="19" t="s">
        <v>52</v>
      </c>
      <c r="B20" s="20" t="s">
        <v>53</v>
      </c>
      <c r="C20" s="21">
        <v>360</v>
      </c>
      <c r="D20" s="22"/>
      <c r="E20" s="11">
        <f t="shared" si="1"/>
        <v>0</v>
      </c>
    </row>
    <row r="21" spans="1:5" s="23" customFormat="1" x14ac:dyDescent="0.25">
      <c r="A21" s="19" t="s">
        <v>54</v>
      </c>
      <c r="B21" s="20" t="s">
        <v>53</v>
      </c>
      <c r="C21" s="21">
        <v>442</v>
      </c>
      <c r="D21" s="22"/>
      <c r="E21" s="11">
        <f t="shared" si="1"/>
        <v>0</v>
      </c>
    </row>
    <row r="22" spans="1:5" x14ac:dyDescent="0.25">
      <c r="A22" s="13" t="s">
        <v>34</v>
      </c>
      <c r="B22" s="14" t="s">
        <v>40</v>
      </c>
      <c r="C22" s="15">
        <v>69</v>
      </c>
      <c r="D22" s="10"/>
      <c r="E22" s="11">
        <f t="shared" si="1"/>
        <v>0</v>
      </c>
    </row>
    <row r="23" spans="1:5" s="23" customFormat="1" ht="30" x14ac:dyDescent="0.25">
      <c r="A23" s="19" t="s">
        <v>62</v>
      </c>
      <c r="B23" s="20" t="s">
        <v>55</v>
      </c>
      <c r="C23" s="24">
        <v>228</v>
      </c>
      <c r="D23" s="22"/>
      <c r="E23" s="11">
        <f t="shared" si="1"/>
        <v>0</v>
      </c>
    </row>
    <row r="24" spans="1:5" s="23" customFormat="1" ht="45" x14ac:dyDescent="0.25">
      <c r="A24" s="19" t="s">
        <v>61</v>
      </c>
      <c r="B24" s="20" t="s">
        <v>56</v>
      </c>
      <c r="C24" s="25">
        <v>387</v>
      </c>
      <c r="D24" s="22"/>
      <c r="E24" s="11">
        <f t="shared" si="1"/>
        <v>0</v>
      </c>
    </row>
    <row r="25" spans="1:5" s="23" customFormat="1" ht="30" x14ac:dyDescent="0.25">
      <c r="A25" s="19" t="s">
        <v>60</v>
      </c>
      <c r="B25" s="20" t="s">
        <v>57</v>
      </c>
      <c r="C25" s="25">
        <v>569</v>
      </c>
      <c r="D25" s="22"/>
      <c r="E25" s="11">
        <f t="shared" si="1"/>
        <v>0</v>
      </c>
    </row>
    <row r="26" spans="1:5" s="23" customFormat="1" ht="14.25" customHeight="1" x14ac:dyDescent="0.25">
      <c r="A26" s="19" t="s">
        <v>58</v>
      </c>
      <c r="B26" s="20" t="s">
        <v>59</v>
      </c>
      <c r="C26" s="25">
        <v>223</v>
      </c>
      <c r="D26" s="22"/>
      <c r="E26" s="11">
        <f t="shared" si="1"/>
        <v>0</v>
      </c>
    </row>
    <row r="27" spans="1:5" s="23" customFormat="1" ht="27.75" x14ac:dyDescent="0.25">
      <c r="A27" s="19" t="s">
        <v>79</v>
      </c>
      <c r="B27" s="20" t="s">
        <v>47</v>
      </c>
      <c r="C27" s="21">
        <v>269</v>
      </c>
      <c r="D27" s="22"/>
      <c r="E27" s="11">
        <f t="shared" si="1"/>
        <v>0</v>
      </c>
    </row>
    <row r="28" spans="1:5" s="23" customFormat="1" x14ac:dyDescent="0.25">
      <c r="A28" s="19" t="s">
        <v>48</v>
      </c>
      <c r="B28" s="20" t="s">
        <v>49</v>
      </c>
      <c r="C28" s="21">
        <v>368</v>
      </c>
      <c r="D28" s="22"/>
      <c r="E28" s="11">
        <f t="shared" si="1"/>
        <v>0</v>
      </c>
    </row>
    <row r="29" spans="1:5" s="23" customFormat="1" x14ac:dyDescent="0.25">
      <c r="A29" s="19" t="s">
        <v>45</v>
      </c>
      <c r="B29" s="20" t="s">
        <v>46</v>
      </c>
      <c r="C29" s="21">
        <v>269</v>
      </c>
      <c r="D29" s="22"/>
      <c r="E29" s="11">
        <f t="shared" si="1"/>
        <v>0</v>
      </c>
    </row>
    <row r="30" spans="1:5" x14ac:dyDescent="0.25">
      <c r="A30" s="50" t="s">
        <v>15</v>
      </c>
      <c r="B30" s="51"/>
      <c r="C30" s="51"/>
      <c r="D30" s="31" t="s">
        <v>10</v>
      </c>
      <c r="E30" s="16">
        <f>IF(SUM(D7:D9)=0,0,SUM(E7:E7, E12:E29)/SUM(D7:D9))</f>
        <v>45184</v>
      </c>
    </row>
    <row r="31" spans="1:5" ht="18.75" x14ac:dyDescent="0.3">
      <c r="A31" s="47" t="s">
        <v>13</v>
      </c>
      <c r="B31" s="48"/>
      <c r="C31" s="48"/>
      <c r="D31" s="48"/>
      <c r="E31" s="49"/>
    </row>
    <row r="32" spans="1:5" x14ac:dyDescent="0.25">
      <c r="A32" s="50" t="s">
        <v>14</v>
      </c>
      <c r="B32" s="51"/>
      <c r="C32" s="51"/>
      <c r="D32" s="51"/>
      <c r="E32" s="11">
        <f>ROUND(0.0035*E30,2)</f>
        <v>158.13999999999999</v>
      </c>
    </row>
    <row r="33" spans="1:5" x14ac:dyDescent="0.25">
      <c r="A33" s="50" t="s">
        <v>23</v>
      </c>
      <c r="B33" s="51"/>
      <c r="C33" s="51"/>
      <c r="D33" s="51"/>
      <c r="E33" s="11">
        <v>11.25</v>
      </c>
    </row>
    <row r="34" spans="1:5" x14ac:dyDescent="0.25">
      <c r="A34" s="50" t="s">
        <v>70</v>
      </c>
      <c r="B34" s="51"/>
      <c r="C34" s="51"/>
      <c r="D34" s="51"/>
      <c r="E34" s="11">
        <v>20</v>
      </c>
    </row>
    <row r="35" spans="1:5" x14ac:dyDescent="0.25">
      <c r="A35" s="50" t="s">
        <v>16</v>
      </c>
      <c r="B35" s="51"/>
      <c r="C35" s="51"/>
      <c r="D35" s="31" t="s">
        <v>10</v>
      </c>
      <c r="E35" s="11">
        <f>IF(SUM(E30:E34)&lt;100,0,SUM(E30:E34))</f>
        <v>45373.39</v>
      </c>
    </row>
    <row r="36" spans="1:5" x14ac:dyDescent="0.25">
      <c r="A36" s="52" t="s">
        <v>17</v>
      </c>
      <c r="B36" s="53"/>
      <c r="C36" s="53"/>
      <c r="D36" s="54" t="str">
        <f>IF(SUM(D7:D7)=0,"",IF(SUM(D7:D7)=1,"1 Vehicle",SUM(D7:D7)&amp;" Vehicles"))</f>
        <v>1 Vehicle</v>
      </c>
      <c r="E36" s="55">
        <f>E35*SUM(D7:D7)</f>
        <v>45373.39</v>
      </c>
    </row>
    <row r="37" spans="1:5" s="59" customFormat="1" ht="18.75" x14ac:dyDescent="0.3">
      <c r="A37" s="67" t="s">
        <v>24</v>
      </c>
      <c r="B37" s="45"/>
      <c r="C37" s="45"/>
      <c r="D37" s="45"/>
      <c r="E37" s="68"/>
    </row>
    <row r="38" spans="1:5" x14ac:dyDescent="0.25">
      <c r="A38" s="60" t="s">
        <v>25</v>
      </c>
      <c r="B38" s="56"/>
      <c r="C38" s="56"/>
      <c r="D38" t="s">
        <v>26</v>
      </c>
      <c r="E38" s="69"/>
    </row>
    <row r="39" spans="1:5" x14ac:dyDescent="0.25">
      <c r="A39" s="60" t="s">
        <v>27</v>
      </c>
      <c r="B39" s="56"/>
      <c r="C39" s="56"/>
      <c r="D39" t="s">
        <v>35</v>
      </c>
      <c r="E39" s="70"/>
    </row>
    <row r="40" spans="1:5" s="63" customFormat="1" x14ac:dyDescent="0.25">
      <c r="A40" s="62" t="s">
        <v>28</v>
      </c>
      <c r="B40" s="66"/>
      <c r="C40" s="66"/>
      <c r="D40" s="63" t="s">
        <v>29</v>
      </c>
      <c r="E40" s="71"/>
    </row>
    <row r="41" spans="1:5" s="63" customFormat="1" ht="18.75" x14ac:dyDescent="0.3">
      <c r="A41" s="64" t="s">
        <v>30</v>
      </c>
      <c r="B41" s="65"/>
      <c r="C41" s="65"/>
      <c r="D41" s="65"/>
      <c r="E41" s="72"/>
    </row>
    <row r="42" spans="1:5" x14ac:dyDescent="0.25">
      <c r="A42" s="61" t="s">
        <v>69</v>
      </c>
      <c r="B42" s="57" t="s">
        <v>71</v>
      </c>
      <c r="C42" s="57"/>
      <c r="D42" s="57" t="s">
        <v>31</v>
      </c>
      <c r="E42" s="73">
        <v>310062165</v>
      </c>
    </row>
    <row r="43" spans="1:5" x14ac:dyDescent="0.25">
      <c r="A43" s="60" t="s">
        <v>27</v>
      </c>
      <c r="B43" s="58" t="s">
        <v>72</v>
      </c>
      <c r="C43" s="58"/>
      <c r="D43" s="58"/>
      <c r="E43" s="74"/>
    </row>
    <row r="44" spans="1:5" s="63" customFormat="1" x14ac:dyDescent="0.25">
      <c r="A44" s="62" t="s">
        <v>28</v>
      </c>
      <c r="B44" s="63" t="s">
        <v>73</v>
      </c>
      <c r="E44" s="75"/>
    </row>
  </sheetData>
  <sheetProtection algorithmName="SHA-512" hashValue="9nmQe52G5KDSbiabYu3mCMJt+PBPORSqkAB9ZRmHXUfmIhHjXfwuTO5c7SjFvUVMVmRkJHGjqVp2E6RK4loTaQ==" saltValue="0l+ZizmhT+9QPNRAurLD7g==" spinCount="100000" sheet="1" formatColumns="0" formatRows="0"/>
  <dataValidations count="1">
    <dataValidation type="list" allowBlank="1" showInputMessage="1" showErrorMessage="1" sqref="D13:D29" xr:uid="{00000000-0002-0000-0000-000000000000}">
      <formula1>"Yes, "</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DF945-7DE2-4855-B3DF-6C374EF3D097}">
  <dimension ref="A1:A2"/>
  <sheetViews>
    <sheetView workbookViewId="0">
      <selection activeCell="A2" sqref="A2"/>
    </sheetView>
  </sheetViews>
  <sheetFormatPr defaultRowHeight="15" x14ac:dyDescent="0.25"/>
  <cols>
    <col min="1" max="1" width="100.7109375" customWidth="1"/>
  </cols>
  <sheetData>
    <row r="1" spans="1:1" ht="21" x14ac:dyDescent="0.35">
      <c r="A1" s="79" t="s">
        <v>32</v>
      </c>
    </row>
    <row r="2" spans="1:1" ht="210.75" thickBot="1" x14ac:dyDescent="0.3">
      <c r="A2" s="80" t="s">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2172F1-C7DC-4343-A285-0DADEFA2F2A6}">
  <ds:schemaRefs>
    <ds:schemaRef ds:uri="http://schemas.microsoft.com/sharepoint/v3/contenttype/forms"/>
  </ds:schemaRefs>
</ds:datastoreItem>
</file>

<file path=customXml/itemProps2.xml><?xml version="1.0" encoding="utf-8"?>
<ds:datastoreItem xmlns:ds="http://schemas.openxmlformats.org/officeDocument/2006/customXml" ds:itemID="{AF029A9E-7B6F-470D-B078-DD1F8CEC7CB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77B6B62-F1F5-44C3-8AA6-2D9E8BEF1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60 - Transit 150 Cargo</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2019-06-21T14:41:06Z</cp:lastPrinted>
  <dcterms:created xsi:type="dcterms:W3CDTF">2016-08-11T20:23:26Z</dcterms:created>
  <dcterms:modified xsi:type="dcterms:W3CDTF">2026-04-28T13:38:39Z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162800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