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64D1AD21-62FF-46C7-B685-0D5D1E52E0E5}" xr6:coauthVersionLast="47" xr6:coauthVersionMax="47" xr10:uidLastSave="{00000000-0000-0000-0000-000000000000}"/>
  <bookViews>
    <workbookView xWindow="-28920" yWindow="-120" windowWidth="29040" windowHeight="15720" xr2:uid="{00000000-000D-0000-FFFF-FFFF00000000}"/>
  </bookViews>
  <sheets>
    <sheet name="Line 64" sheetId="1" r:id="rId1"/>
    <sheet name="Instruc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E19" i="1"/>
  <c r="E18" i="1"/>
  <c r="E31" i="1" s="1"/>
  <c r="E14" i="1" l="1"/>
  <c r="E15" i="1"/>
  <c r="E13" i="1"/>
  <c r="E30" i="1" l="1"/>
  <c r="E29" i="1"/>
  <c r="E28" i="1"/>
  <c r="E7" i="1" l="1"/>
  <c r="E33" i="1" l="1"/>
  <c r="D37" i="1"/>
  <c r="E34" i="1"/>
  <c r="E27" i="1"/>
  <c r="E26" i="1"/>
  <c r="E25" i="1"/>
  <c r="E24" i="1"/>
  <c r="E23" i="1"/>
  <c r="E21" i="1"/>
  <c r="E20" i="1"/>
  <c r="E36" i="1" l="1"/>
  <c r="E37" i="1" s="1"/>
</calcChain>
</file>

<file path=xl/sharedStrings.xml><?xml version="1.0" encoding="utf-8"?>
<sst xmlns="http://schemas.openxmlformats.org/spreadsheetml/2006/main" count="96" uniqueCount="83">
  <si>
    <t>This spreadsheet is not a purchase order</t>
  </si>
  <si>
    <t>Contract Line</t>
  </si>
  <si>
    <t>Delivery ARO</t>
  </si>
  <si>
    <t>State Contract Number</t>
  </si>
  <si>
    <t>Vendor</t>
  </si>
  <si>
    <t>Base Vehicle</t>
  </si>
  <si>
    <t>Vehicle Description</t>
  </si>
  <si>
    <t>Order Code</t>
  </si>
  <si>
    <t>Unit Price</t>
  </si>
  <si>
    <t>Quantity</t>
  </si>
  <si>
    <t>Extended Price</t>
  </si>
  <si>
    <t>Available Exterior Colors</t>
  </si>
  <si>
    <t>Optional Equipment</t>
  </si>
  <si>
    <t>Option Description</t>
  </si>
  <si>
    <t>Option Code</t>
  </si>
  <si>
    <t>Option Unit Price</t>
  </si>
  <si>
    <t>Add Option</t>
  </si>
  <si>
    <t>HD Trailering Equipment</t>
  </si>
  <si>
    <t>Cost for Each Vehicle Plus Options</t>
  </si>
  <si>
    <t>1 EA</t>
  </si>
  <si>
    <t>Additional Costs</t>
  </si>
  <si>
    <t>0.35% Contract Administrative Fee</t>
  </si>
  <si>
    <t>LA DEQ Waste Tire Fee (5 tires X $2.25 each)</t>
  </si>
  <si>
    <t>Total Cost for Each Vehicle</t>
  </si>
  <si>
    <t>Total Cost for All Vehicles</t>
  </si>
  <si>
    <t>Agency  Information</t>
  </si>
  <si>
    <t>Delivery Point of Contact Name:</t>
  </si>
  <si>
    <t>LPAA Approval No</t>
  </si>
  <si>
    <t>Phone:</t>
  </si>
  <si>
    <t>Requisition No</t>
  </si>
  <si>
    <t>Email:</t>
  </si>
  <si>
    <t>Shopping Cart</t>
  </si>
  <si>
    <t>Vendor Information</t>
  </si>
  <si>
    <t xml:space="preserve">Vendor No. </t>
  </si>
  <si>
    <t>9C2</t>
  </si>
  <si>
    <t>Governor Speed Limit 65 MPH</t>
  </si>
  <si>
    <t>180-365 Days</t>
  </si>
  <si>
    <t>Courtesy Ford</t>
  </si>
  <si>
    <t>Mike Solomon</t>
  </si>
  <si>
    <t>337-332-2145</t>
  </si>
  <si>
    <t>msolomon@courtesyautomotive.com</t>
  </si>
  <si>
    <t>X2Y (301A)</t>
  </si>
  <si>
    <t>(BY) School Bus Yellow</t>
  </si>
  <si>
    <t>(PQ) Race Red</t>
  </si>
  <si>
    <t>(YZ) Oxford White</t>
  </si>
  <si>
    <t xml:space="preserve">Medium Roof </t>
  </si>
  <si>
    <t>X2C</t>
  </si>
  <si>
    <t>99G</t>
  </si>
  <si>
    <t>43R</t>
  </si>
  <si>
    <t>60C</t>
  </si>
  <si>
    <t>16H</t>
  </si>
  <si>
    <t>86F</t>
  </si>
  <si>
    <t>53B</t>
  </si>
  <si>
    <t>68J</t>
  </si>
  <si>
    <t>UX</t>
  </si>
  <si>
    <t>M7</t>
  </si>
  <si>
    <t>UM</t>
  </si>
  <si>
    <t>STD</t>
  </si>
  <si>
    <t>58V</t>
  </si>
  <si>
    <t>CB</t>
  </si>
  <si>
    <r>
      <rPr>
        <b/>
        <sz val="16"/>
        <color theme="1"/>
        <rFont val="Calibri"/>
        <family val="2"/>
        <scheme val="minor"/>
      </rPr>
      <t>Ford Transit</t>
    </r>
    <r>
      <rPr>
        <b/>
        <sz val="14"/>
        <color theme="1"/>
        <rFont val="Calibri"/>
        <family val="2"/>
        <scheme val="minor"/>
      </rPr>
      <t xml:space="preserve">
</t>
    </r>
    <r>
      <rPr>
        <b/>
        <sz val="12"/>
        <color theme="1"/>
        <rFont val="Calibri"/>
        <family val="2"/>
        <scheme val="minor"/>
      </rPr>
      <t>(15 Passenger)</t>
    </r>
  </si>
  <si>
    <t>LA Safety Inspection Sticker - 2 Year</t>
  </si>
  <si>
    <t>NC</t>
  </si>
  <si>
    <t>Extended Length Running Boards</t>
  </si>
  <si>
    <t>Upcharge Exterior Colors</t>
  </si>
  <si>
    <t>Ingot Silver</t>
  </si>
  <si>
    <t>Carbonized Gray</t>
  </si>
  <si>
    <t>Agate Black</t>
  </si>
  <si>
    <t>3.5L Eco-Boost</t>
  </si>
  <si>
    <t>Reverse Sensing</t>
  </si>
  <si>
    <t>Cruise Control</t>
  </si>
  <si>
    <t>2 Additional Key Fobs</t>
  </si>
  <si>
    <t>Power Windows/Keyless Locks</t>
  </si>
  <si>
    <t>SYNC 3 w/Bluetooth</t>
  </si>
  <si>
    <t>Carpet Floor Covering Front/Rear</t>
  </si>
  <si>
    <t>Cloth Seating</t>
  </si>
  <si>
    <t>Ford Transit Low Roof 3.5L V6 (15)</t>
  </si>
  <si>
    <t>PO# ______________________________</t>
  </si>
  <si>
    <t>DRW Ext. High Roof</t>
  </si>
  <si>
    <t>20P</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</si>
  <si>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</si>
  <si>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Instructions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</si>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</sst>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b/>
      <sz val="12"/>
      <color theme="1"/>
      <name val="Calibri"/>
      <family val="2"/>
      <scheme val="minor"/>
    </font>
    <font>
      <b/>
      <u/>
      <sz val="18"/>
      <color rgb="FFFF0000"/>
      <name val="Calibri"/>
      <family val="2"/>
      <scheme val="minor"/>
    </font>
    <font>
      <sz val="18"/>
      <color theme="1"/>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2" fillId="0" borderId="1" xfId="0" applyFont="1" applyBorder="1" applyAlignment="1" applyProtection="1">
      <alignment horizontal="center"/>
      <protection hidden="1"/>
    </xf>
    <xf numFmtId="0" fontId="3" fillId="0" borderId="1"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2" fillId="0" borderId="2" xfId="0" applyFont="1" applyBorder="1" applyAlignment="1" applyProtection="1">
      <alignment horizontal="center"/>
      <protection hidden="1"/>
    </xf>
    <xf numFmtId="0" fontId="2" fillId="0" borderId="1" xfId="0" applyFont="1" applyBorder="1" applyProtection="1">
      <protection hidden="1"/>
    </xf>
    <xf numFmtId="0" fontId="0" fillId="0" borderId="1" xfId="0" applyBorder="1" applyProtection="1">
      <protection hidden="1"/>
    </xf>
    <xf numFmtId="44" fontId="0" fillId="0" borderId="1" xfId="1" applyFont="1" applyBorder="1" applyProtection="1">
      <protection hidden="1"/>
    </xf>
    <xf numFmtId="0" fontId="0" fillId="5" borderId="1" xfId="0" applyFill="1" applyBorder="1" applyProtection="1">
      <protection locked="0"/>
    </xf>
    <xf numFmtId="0" fontId="0" fillId="0" borderId="1" xfId="0" applyBorder="1" applyAlignment="1" applyProtection="1">
      <alignment horizontal="center"/>
      <protection hidden="1"/>
    </xf>
    <xf numFmtId="44" fontId="0" fillId="0" borderId="1" xfId="1" applyFont="1" applyFill="1" applyBorder="1" applyAlignment="1" applyProtection="1">
      <protection hidden="1"/>
    </xf>
    <xf numFmtId="0" fontId="0" fillId="5" borderId="6" xfId="0" applyFill="1" applyBorder="1" applyAlignment="1" applyProtection="1">
      <alignment horizontal="center" wrapText="1"/>
      <protection locked="0"/>
    </xf>
    <xf numFmtId="0" fontId="2" fillId="0" borderId="0" xfId="0" applyFont="1"/>
    <xf numFmtId="14" fontId="2" fillId="0" borderId="0" xfId="0" applyNumberFormat="1" applyFont="1"/>
    <xf numFmtId="0" fontId="2" fillId="0" borderId="3" xfId="0" applyFont="1" applyBorder="1" applyProtection="1">
      <protection hidden="1"/>
    </xf>
    <xf numFmtId="0" fontId="0" fillId="0" borderId="8" xfId="0" applyBorder="1" applyAlignment="1" applyProtection="1">
      <alignment wrapText="1"/>
      <protection hidden="1"/>
    </xf>
    <xf numFmtId="0" fontId="0" fillId="0" borderId="9" xfId="0" applyBorder="1" applyAlignment="1" applyProtection="1">
      <alignment wrapText="1"/>
      <protection hidden="1"/>
    </xf>
    <xf numFmtId="0" fontId="0" fillId="0" borderId="1" xfId="0" applyBorder="1" applyAlignment="1" applyProtection="1">
      <alignment horizontal="centerContinuous"/>
      <protection hidden="1"/>
    </xf>
    <xf numFmtId="0" fontId="3" fillId="3" borderId="4" xfId="0" applyFont="1" applyFill="1" applyBorder="1" applyAlignment="1" applyProtection="1">
      <alignment horizontal="centerContinuous"/>
      <protection hidden="1"/>
    </xf>
    <xf numFmtId="0" fontId="5" fillId="3" borderId="5" xfId="0" applyFont="1" applyFill="1" applyBorder="1" applyAlignment="1" applyProtection="1">
      <alignment horizontal="centerContinuous" wrapText="1"/>
      <protection hidden="1"/>
    </xf>
    <xf numFmtId="0" fontId="5" fillId="3" borderId="5" xfId="0" applyFont="1" applyFill="1" applyBorder="1" applyAlignment="1" applyProtection="1">
      <alignment horizontal="centerContinuous"/>
      <protection hidden="1"/>
    </xf>
    <xf numFmtId="0" fontId="5" fillId="3" borderId="1" xfId="0" applyFont="1" applyFill="1" applyBorder="1" applyAlignment="1" applyProtection="1">
      <alignment horizontal="centerContinuous"/>
      <protection hidden="1"/>
    </xf>
    <xf numFmtId="0" fontId="9" fillId="0" borderId="0" xfId="0" applyFont="1"/>
    <xf numFmtId="0" fontId="0" fillId="0" borderId="8" xfId="0" applyBorder="1" applyAlignment="1" applyProtection="1">
      <alignment horizontal="centerContinuous" wrapText="1"/>
      <protection hidden="1"/>
    </xf>
    <xf numFmtId="0" fontId="0" fillId="0" borderId="9" xfId="0" applyBorder="1" applyAlignment="1" applyProtection="1">
      <alignment horizontal="centerContinuous" wrapText="1"/>
      <protection hidden="1"/>
    </xf>
    <xf numFmtId="0" fontId="0" fillId="0" borderId="9" xfId="0" applyBorder="1" applyAlignment="1">
      <alignment horizontal="right"/>
    </xf>
    <xf numFmtId="0" fontId="5" fillId="3" borderId="10" xfId="0" applyFont="1" applyFill="1" applyBorder="1" applyAlignment="1" applyProtection="1">
      <alignment horizontal="centerContinuous"/>
      <protection hidden="1"/>
    </xf>
    <xf numFmtId="0" fontId="0" fillId="5" borderId="7" xfId="0" applyFill="1" applyBorder="1" applyAlignment="1" applyProtection="1">
      <alignment wrapText="1"/>
      <protection locked="0"/>
    </xf>
    <xf numFmtId="0" fontId="0" fillId="5" borderId="13" xfId="0" applyFill="1" applyBorder="1" applyAlignment="1" applyProtection="1">
      <alignment wrapText="1"/>
      <protection locked="0"/>
    </xf>
    <xf numFmtId="0" fontId="0" fillId="5" borderId="8" xfId="0" applyFill="1" applyBorder="1" applyAlignment="1" applyProtection="1">
      <alignment wrapText="1"/>
      <protection locked="0"/>
    </xf>
    <xf numFmtId="0" fontId="0" fillId="5" borderId="9" xfId="0" applyFill="1" applyBorder="1" applyAlignment="1" applyProtection="1">
      <alignment wrapText="1"/>
      <protection locked="0"/>
    </xf>
    <xf numFmtId="0" fontId="0" fillId="0" borderId="9" xfId="0" applyBorder="1"/>
    <xf numFmtId="0" fontId="5" fillId="3" borderId="14" xfId="0" applyFont="1" applyFill="1" applyBorder="1" applyAlignment="1" applyProtection="1">
      <alignment horizontal="centerContinuous"/>
      <protection hidden="1"/>
    </xf>
    <xf numFmtId="0" fontId="0" fillId="0" borderId="12" xfId="0" applyBorder="1"/>
    <xf numFmtId="0" fontId="0" fillId="0" borderId="7" xfId="0" applyBorder="1"/>
    <xf numFmtId="0" fontId="0" fillId="0" borderId="13" xfId="0" applyBorder="1"/>
    <xf numFmtId="164" fontId="0" fillId="0" borderId="7" xfId="0" applyNumberFormat="1" applyBorder="1"/>
    <xf numFmtId="0" fontId="0" fillId="0" borderId="8" xfId="0" applyBorder="1"/>
    <xf numFmtId="164" fontId="0" fillId="0" borderId="4" xfId="0" applyNumberFormat="1" applyBorder="1"/>
    <xf numFmtId="0" fontId="0" fillId="0" borderId="4" xfId="0" applyBorder="1"/>
    <xf numFmtId="164" fontId="0" fillId="0" borderId="11" xfId="0" applyNumberFormat="1" applyBorder="1"/>
    <xf numFmtId="164" fontId="0" fillId="0" borderId="12" xfId="0" applyNumberFormat="1" applyBorder="1"/>
    <xf numFmtId="0" fontId="0" fillId="5" borderId="1" xfId="0" applyFill="1" applyBorder="1" applyAlignment="1" applyProtection="1">
      <alignment horizontal="center" wrapText="1"/>
      <protection locked="0"/>
    </xf>
    <xf numFmtId="0" fontId="8" fillId="2" borderId="11" xfId="0" applyFont="1" applyFill="1" applyBorder="1" applyAlignment="1" applyProtection="1">
      <alignment horizontal="centerContinuous"/>
      <protection hidden="1"/>
    </xf>
    <xf numFmtId="0" fontId="9" fillId="2" borderId="15" xfId="0" applyFont="1" applyFill="1" applyBorder="1" applyAlignment="1" applyProtection="1">
      <alignment horizontal="centerContinuous"/>
      <protection hidden="1"/>
    </xf>
    <xf numFmtId="0" fontId="9" fillId="2" borderId="12" xfId="0" applyFont="1" applyFill="1" applyBorder="1" applyAlignment="1" applyProtection="1">
      <alignment horizontal="centerContinuous"/>
      <protection hidden="1"/>
    </xf>
    <xf numFmtId="0" fontId="5" fillId="0" borderId="3" xfId="0" applyFont="1" applyBorder="1" applyAlignment="1" applyProtection="1">
      <alignment horizontal="center" wrapText="1"/>
      <protection hidden="1"/>
    </xf>
    <xf numFmtId="0" fontId="6" fillId="4" borderId="1" xfId="0" applyFont="1" applyFill="1" applyBorder="1" applyAlignment="1" applyProtection="1">
      <alignment horizontal="center"/>
      <protection hidden="1"/>
    </xf>
    <xf numFmtId="0" fontId="2" fillId="0" borderId="16" xfId="0" applyFont="1" applyBorder="1" applyProtection="1">
      <protection hidden="1"/>
    </xf>
    <xf numFmtId="0" fontId="3" fillId="3" borderId="7" xfId="0" applyFont="1" applyFill="1" applyBorder="1" applyAlignment="1" applyProtection="1">
      <alignment horizontal="centerContinuous"/>
      <protection hidden="1"/>
    </xf>
    <xf numFmtId="0" fontId="3" fillId="3" borderId="13" xfId="0" applyFont="1" applyFill="1" applyBorder="1" applyAlignment="1" applyProtection="1">
      <alignment horizontal="centerContinuous"/>
      <protection hidden="1"/>
    </xf>
    <xf numFmtId="0" fontId="0" fillId="0" borderId="1" xfId="0" applyBorder="1" applyAlignment="1" applyProtection="1">
      <alignment wrapText="1"/>
      <protection hidden="1"/>
    </xf>
    <xf numFmtId="44" fontId="0" fillId="0" borderId="1" xfId="0" applyNumberFormat="1" applyBorder="1" applyProtection="1">
      <protection hidden="1"/>
    </xf>
    <xf numFmtId="0" fontId="5" fillId="3" borderId="8" xfId="0" applyFont="1" applyFill="1" applyBorder="1" applyAlignment="1" applyProtection="1">
      <alignment horizontal="centerContinuous" wrapText="1"/>
      <protection hidden="1"/>
    </xf>
    <xf numFmtId="0" fontId="5" fillId="3" borderId="9" xfId="0" applyFont="1" applyFill="1" applyBorder="1" applyAlignment="1" applyProtection="1">
      <alignment horizontal="centerContinuous" wrapText="1"/>
      <protection hidden="1"/>
    </xf>
    <xf numFmtId="0" fontId="0" fillId="0" borderId="6" xfId="0" applyBorder="1" applyAlignment="1" applyProtection="1">
      <alignment horizontal="center" wrapText="1"/>
      <protection hidden="1"/>
    </xf>
    <xf numFmtId="0" fontId="5" fillId="3" borderId="8" xfId="0" applyFont="1" applyFill="1" applyBorder="1" applyAlignment="1" applyProtection="1">
      <alignment horizontal="centerContinuous"/>
      <protection hidden="1"/>
    </xf>
    <xf numFmtId="0" fontId="5" fillId="3" borderId="9" xfId="0" applyFont="1" applyFill="1" applyBorder="1" applyAlignment="1" applyProtection="1">
      <alignment horizontal="centerContinuous"/>
      <protection hidden="1"/>
    </xf>
    <xf numFmtId="0" fontId="0" fillId="0" borderId="8" xfId="0" applyBorder="1" applyAlignment="1">
      <alignment horizontal="right"/>
    </xf>
    <xf numFmtId="0" fontId="0" fillId="5" borderId="1" xfId="0" applyFill="1" applyBorder="1" applyAlignment="1" applyProtection="1">
      <alignment horizontal="left"/>
      <protection locked="0"/>
    </xf>
    <xf numFmtId="0" fontId="2" fillId="0" borderId="8" xfId="0" applyFont="1" applyBorder="1" applyAlignment="1">
      <alignment horizontal="right"/>
    </xf>
    <xf numFmtId="0" fontId="2" fillId="0" borderId="10" xfId="0" applyFont="1" applyBorder="1" applyAlignment="1">
      <alignment horizontal="center"/>
    </xf>
    <xf numFmtId="44" fontId="0" fillId="0" borderId="0" xfId="0" applyNumberFormat="1"/>
    <xf numFmtId="44" fontId="0" fillId="0" borderId="1" xfId="0" applyNumberFormat="1" applyBorder="1" applyAlignment="1" applyProtection="1">
      <alignment horizontal="centerContinuous"/>
      <protection hidden="1"/>
    </xf>
    <xf numFmtId="0" fontId="10" fillId="4" borderId="1" xfId="0" applyFont="1" applyFill="1" applyBorder="1" applyAlignment="1" applyProtection="1">
      <alignment wrapText="1"/>
      <protection hidden="1"/>
    </xf>
    <xf numFmtId="0" fontId="3" fillId="3" borderId="1"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5"/>
  <sheetViews>
    <sheetView tabSelected="1" view="pageLayout" zoomScaleNormal="100" workbookViewId="0">
      <selection activeCell="D20" sqref="D20"/>
    </sheetView>
  </sheetViews>
  <sheetFormatPr defaultRowHeight="15" x14ac:dyDescent="0.25"/>
  <cols>
    <col min="1" max="1" width="33.5703125" customWidth="1"/>
    <col min="2" max="2" width="14.42578125" customWidth="1"/>
    <col min="3" max="3" width="16.5703125" customWidth="1"/>
    <col min="4" max="4" width="17.42578125" bestFit="1" customWidth="1"/>
    <col min="5" max="5" width="16.5703125" customWidth="1"/>
    <col min="6" max="6" width="12.5703125" bestFit="1" customWidth="1"/>
    <col min="7" max="7" width="11.5703125" bestFit="1" customWidth="1"/>
  </cols>
  <sheetData>
    <row r="1" spans="1:6" x14ac:dyDescent="0.25">
      <c r="A1" s="12" t="s">
        <v>77</v>
      </c>
      <c r="E1" s="13">
        <v>45912</v>
      </c>
    </row>
    <row r="2" spans="1:6" s="22" customFormat="1" ht="27.4" customHeight="1" thickBot="1" x14ac:dyDescent="0.4">
      <c r="A2" s="43" t="s">
        <v>0</v>
      </c>
      <c r="B2" s="44"/>
      <c r="C2" s="44"/>
      <c r="D2" s="44"/>
      <c r="E2" s="45"/>
    </row>
    <row r="3" spans="1:6" ht="39" thickBot="1" x14ac:dyDescent="0.4">
      <c r="A3" s="46" t="s">
        <v>60</v>
      </c>
      <c r="B3" s="1" t="s">
        <v>1</v>
      </c>
      <c r="C3" s="2">
        <v>64</v>
      </c>
      <c r="D3" s="3" t="s">
        <v>2</v>
      </c>
      <c r="E3" s="47" t="s">
        <v>36</v>
      </c>
    </row>
    <row r="4" spans="1:6" ht="15.75" thickBot="1" x14ac:dyDescent="0.3">
      <c r="A4" s="4" t="s">
        <v>3</v>
      </c>
      <c r="B4" s="4">
        <v>4400023793</v>
      </c>
      <c r="C4" s="4" t="s">
        <v>4</v>
      </c>
      <c r="D4" s="14" t="s">
        <v>37</v>
      </c>
      <c r="E4" s="48"/>
    </row>
    <row r="5" spans="1:6" ht="21" x14ac:dyDescent="0.35">
      <c r="A5" s="49" t="s">
        <v>5</v>
      </c>
      <c r="B5" s="18"/>
      <c r="C5" s="18"/>
      <c r="D5" s="18"/>
      <c r="E5" s="50"/>
    </row>
    <row r="6" spans="1:6" x14ac:dyDescent="0.25">
      <c r="A6" s="5" t="s">
        <v>6</v>
      </c>
      <c r="B6" s="5" t="s">
        <v>7</v>
      </c>
      <c r="C6" s="5" t="s">
        <v>8</v>
      </c>
      <c r="D6" s="5" t="s">
        <v>9</v>
      </c>
      <c r="E6" s="5" t="s">
        <v>10</v>
      </c>
    </row>
    <row r="7" spans="1:6" x14ac:dyDescent="0.25">
      <c r="A7" s="51" t="s">
        <v>76</v>
      </c>
      <c r="B7" s="6" t="s">
        <v>41</v>
      </c>
      <c r="C7" s="7">
        <v>56288</v>
      </c>
      <c r="D7" s="8">
        <v>1</v>
      </c>
      <c r="E7" s="52">
        <f>C7*D7</f>
        <v>56288</v>
      </c>
      <c r="F7" s="62"/>
    </row>
    <row r="8" spans="1:6" ht="18.75" x14ac:dyDescent="0.3">
      <c r="A8" s="53" t="s">
        <v>11</v>
      </c>
      <c r="B8" s="19"/>
      <c r="C8" s="19"/>
      <c r="D8" s="19"/>
      <c r="E8" s="54"/>
      <c r="F8" s="62"/>
    </row>
    <row r="9" spans="1:6" x14ac:dyDescent="0.25">
      <c r="A9" s="55" t="s">
        <v>42</v>
      </c>
      <c r="B9" s="11"/>
      <c r="C9" s="23" t="s">
        <v>44</v>
      </c>
      <c r="D9" s="24"/>
      <c r="E9" s="42" t="s">
        <v>82</v>
      </c>
    </row>
    <row r="10" spans="1:6" x14ac:dyDescent="0.25">
      <c r="A10" s="55" t="s">
        <v>43</v>
      </c>
      <c r="B10" s="11"/>
      <c r="C10" s="15"/>
      <c r="D10" s="16"/>
      <c r="E10" s="42"/>
    </row>
    <row r="11" spans="1:6" ht="15" customHeight="1" x14ac:dyDescent="0.3">
      <c r="A11" s="56" t="s">
        <v>64</v>
      </c>
      <c r="B11" s="20"/>
      <c r="C11" s="20"/>
      <c r="D11" s="20"/>
      <c r="E11" s="57"/>
    </row>
    <row r="12" spans="1:6" x14ac:dyDescent="0.25">
      <c r="A12" s="5" t="s">
        <v>13</v>
      </c>
      <c r="B12" s="5" t="s">
        <v>14</v>
      </c>
      <c r="C12" s="5" t="s">
        <v>15</v>
      </c>
      <c r="D12" s="5" t="s">
        <v>16</v>
      </c>
      <c r="E12" s="5" t="s">
        <v>10</v>
      </c>
    </row>
    <row r="13" spans="1:6" x14ac:dyDescent="0.25">
      <c r="A13" s="51" t="s">
        <v>65</v>
      </c>
      <c r="B13" s="9" t="s">
        <v>54</v>
      </c>
      <c r="C13" s="10">
        <v>182</v>
      </c>
      <c r="D13" s="8"/>
      <c r="E13" s="52">
        <f>IF(D13="Yes",$C13*SUM($D$7:$D$8),0)</f>
        <v>0</v>
      </c>
      <c r="F13" s="62"/>
    </row>
    <row r="14" spans="1:6" x14ac:dyDescent="0.25">
      <c r="A14" s="51" t="s">
        <v>66</v>
      </c>
      <c r="B14" s="9" t="s">
        <v>55</v>
      </c>
      <c r="C14" s="10">
        <v>182</v>
      </c>
      <c r="D14" s="8"/>
      <c r="E14" s="52">
        <f t="shared" ref="E14:E15" si="0">IF(D14="Yes",$C14*SUM($D$7:$D$8),0)</f>
        <v>0</v>
      </c>
      <c r="F14" s="62"/>
    </row>
    <row r="15" spans="1:6" x14ac:dyDescent="0.25">
      <c r="A15" s="51" t="s">
        <v>67</v>
      </c>
      <c r="B15" s="9" t="s">
        <v>56</v>
      </c>
      <c r="C15" s="10">
        <v>182</v>
      </c>
      <c r="D15" s="8"/>
      <c r="E15" s="52">
        <f t="shared" si="0"/>
        <v>0</v>
      </c>
      <c r="F15" s="62"/>
    </row>
    <row r="16" spans="1:6" ht="18.75" x14ac:dyDescent="0.3">
      <c r="A16" s="56" t="s">
        <v>12</v>
      </c>
      <c r="B16" s="20"/>
      <c r="C16" s="20"/>
      <c r="D16" s="20"/>
      <c r="E16" s="57"/>
      <c r="F16" s="62"/>
    </row>
    <row r="17" spans="1:7" x14ac:dyDescent="0.25">
      <c r="A17" s="5" t="s">
        <v>13</v>
      </c>
      <c r="B17" s="5" t="s">
        <v>14</v>
      </c>
      <c r="C17" s="5" t="s">
        <v>15</v>
      </c>
      <c r="D17" s="5" t="s">
        <v>16</v>
      </c>
      <c r="E17" s="5" t="s">
        <v>10</v>
      </c>
    </row>
    <row r="18" spans="1:7" x14ac:dyDescent="0.25">
      <c r="A18" s="51" t="s">
        <v>45</v>
      </c>
      <c r="B18" s="9" t="s">
        <v>46</v>
      </c>
      <c r="C18" s="10">
        <v>1935</v>
      </c>
      <c r="D18" s="8"/>
      <c r="E18" s="52">
        <f>IF(D18="Yes",$C18*SUM(D7),0)</f>
        <v>0</v>
      </c>
      <c r="F18" s="62"/>
    </row>
    <row r="19" spans="1:7" x14ac:dyDescent="0.25">
      <c r="A19" s="51" t="s">
        <v>78</v>
      </c>
      <c r="B19" s="9" t="s">
        <v>79</v>
      </c>
      <c r="C19" s="10">
        <v>3888</v>
      </c>
      <c r="D19" s="8"/>
      <c r="E19" s="52">
        <f>IF(D19="Yes",$C19*SUM(D8),0)</f>
        <v>0</v>
      </c>
      <c r="F19" s="62"/>
    </row>
    <row r="20" spans="1:7" x14ac:dyDescent="0.25">
      <c r="A20" s="51" t="s">
        <v>68</v>
      </c>
      <c r="B20" s="9" t="s">
        <v>47</v>
      </c>
      <c r="C20" s="10">
        <v>2457</v>
      </c>
      <c r="D20" s="8"/>
      <c r="E20" s="52">
        <f>IF(D20="Yes",$C20*SUM($D$7:$D$8),0)</f>
        <v>0</v>
      </c>
      <c r="F20" s="62"/>
    </row>
    <row r="21" spans="1:7" x14ac:dyDescent="0.25">
      <c r="A21" s="51" t="s">
        <v>69</v>
      </c>
      <c r="B21" s="9" t="s">
        <v>48</v>
      </c>
      <c r="C21" s="10">
        <v>269</v>
      </c>
      <c r="D21" s="8"/>
      <c r="E21" s="52">
        <f>IF(D21="Yes",$C21*SUM($D$7:$D$8),0)</f>
        <v>0</v>
      </c>
      <c r="F21" s="62"/>
    </row>
    <row r="22" spans="1:7" x14ac:dyDescent="0.25">
      <c r="A22" s="51" t="s">
        <v>70</v>
      </c>
      <c r="B22" s="9" t="s">
        <v>49</v>
      </c>
      <c r="C22" s="10" t="s">
        <v>57</v>
      </c>
      <c r="D22" s="8"/>
      <c r="E22" s="52">
        <f>IF(D22="YES","NC",0)</f>
        <v>0</v>
      </c>
      <c r="F22" s="62"/>
    </row>
    <row r="23" spans="1:7" x14ac:dyDescent="0.25">
      <c r="A23" s="51" t="s">
        <v>71</v>
      </c>
      <c r="B23" s="9" t="s">
        <v>51</v>
      </c>
      <c r="C23" s="10">
        <v>69</v>
      </c>
      <c r="D23" s="8"/>
      <c r="E23" s="52">
        <f>IF(D23="Yes",$C23*SUM($D$7:$D$8),0)</f>
        <v>0</v>
      </c>
      <c r="F23" s="62"/>
    </row>
    <row r="24" spans="1:7" x14ac:dyDescent="0.25">
      <c r="A24" s="51" t="s">
        <v>74</v>
      </c>
      <c r="B24" s="9" t="s">
        <v>50</v>
      </c>
      <c r="C24" s="10">
        <v>114</v>
      </c>
      <c r="D24" s="8"/>
      <c r="E24" s="52">
        <f>IF(D24="Yes",$C24*SUM($D$7:$D$8),0)</f>
        <v>0</v>
      </c>
      <c r="F24" s="62"/>
    </row>
    <row r="25" spans="1:7" x14ac:dyDescent="0.25">
      <c r="A25" s="51" t="s">
        <v>17</v>
      </c>
      <c r="B25" s="9" t="s">
        <v>52</v>
      </c>
      <c r="C25" s="10">
        <v>442</v>
      </c>
      <c r="D25" s="8"/>
      <c r="E25" s="52">
        <f>IF(D25="Yes",$C25*SUM($D$7:$D$8),0)</f>
        <v>0</v>
      </c>
      <c r="F25" s="62"/>
    </row>
    <row r="26" spans="1:7" x14ac:dyDescent="0.25">
      <c r="A26" s="51" t="s">
        <v>63</v>
      </c>
      <c r="B26" s="9" t="s">
        <v>53</v>
      </c>
      <c r="C26" s="10">
        <v>596</v>
      </c>
      <c r="D26" s="8"/>
      <c r="E26" s="52">
        <f>IF(D26="Yes",$C26*SUM($D$7:$D$8),0)</f>
        <v>0</v>
      </c>
      <c r="F26" s="62"/>
    </row>
    <row r="27" spans="1:7" x14ac:dyDescent="0.25">
      <c r="A27" s="51" t="s">
        <v>35</v>
      </c>
      <c r="B27" s="9" t="s">
        <v>34</v>
      </c>
      <c r="C27" s="10">
        <v>45.5</v>
      </c>
      <c r="D27" s="8"/>
      <c r="E27" s="52">
        <f>IF(D27="Yes",$C27*SUM($D$7:$D$8),0)</f>
        <v>0</v>
      </c>
      <c r="F27" s="62"/>
    </row>
    <row r="28" spans="1:7" x14ac:dyDescent="0.25">
      <c r="A28" s="51" t="s">
        <v>72</v>
      </c>
      <c r="B28" s="9" t="s">
        <v>57</v>
      </c>
      <c r="C28" s="10" t="s">
        <v>57</v>
      </c>
      <c r="D28" s="8"/>
      <c r="E28" s="52">
        <f>IF(D28="YES","NC",0)</f>
        <v>0</v>
      </c>
      <c r="F28" s="62"/>
    </row>
    <row r="29" spans="1:7" x14ac:dyDescent="0.25">
      <c r="A29" s="51" t="s">
        <v>73</v>
      </c>
      <c r="B29" s="9" t="s">
        <v>58</v>
      </c>
      <c r="C29" s="10" t="s">
        <v>57</v>
      </c>
      <c r="D29" s="8"/>
      <c r="E29" s="52">
        <f>IF(D29="YES","NC",0)</f>
        <v>0</v>
      </c>
      <c r="F29" s="62"/>
    </row>
    <row r="30" spans="1:7" x14ac:dyDescent="0.25">
      <c r="A30" s="51" t="s">
        <v>75</v>
      </c>
      <c r="B30" s="9" t="s">
        <v>59</v>
      </c>
      <c r="C30" s="10" t="s">
        <v>62</v>
      </c>
      <c r="D30" s="8"/>
      <c r="E30" s="52">
        <f>IF(D30="YES","NC",0)</f>
        <v>0</v>
      </c>
      <c r="F30" s="62"/>
    </row>
    <row r="31" spans="1:7" x14ac:dyDescent="0.25">
      <c r="A31" s="6" t="s">
        <v>18</v>
      </c>
      <c r="B31" s="6"/>
      <c r="C31" s="6"/>
      <c r="D31" s="6" t="s">
        <v>19</v>
      </c>
      <c r="E31" s="63">
        <f>IF(SUM(D7:D7)=0,0,SUM(E7:E7,E13:E30)/SUM(D7:D7))</f>
        <v>56288</v>
      </c>
      <c r="F31" s="62"/>
      <c r="G31" s="62"/>
    </row>
    <row r="32" spans="1:7" ht="18.75" x14ac:dyDescent="0.3">
      <c r="A32" s="21" t="s">
        <v>20</v>
      </c>
      <c r="B32" s="21"/>
      <c r="C32" s="21"/>
      <c r="D32" s="21"/>
      <c r="E32" s="21"/>
      <c r="F32" s="62"/>
      <c r="G32" s="62"/>
    </row>
    <row r="33" spans="1:6" x14ac:dyDescent="0.25">
      <c r="A33" s="17" t="s">
        <v>21</v>
      </c>
      <c r="B33" s="17"/>
      <c r="C33" s="17"/>
      <c r="D33" s="17"/>
      <c r="E33" s="52">
        <f>ROUND(0.0035*E31,2)</f>
        <v>197.01</v>
      </c>
      <c r="F33" s="62"/>
    </row>
    <row r="34" spans="1:6" x14ac:dyDescent="0.25">
      <c r="A34" s="17" t="s">
        <v>22</v>
      </c>
      <c r="B34" s="17"/>
      <c r="C34" s="17"/>
      <c r="D34" s="17"/>
      <c r="E34" s="52">
        <f>5*2.25</f>
        <v>11.25</v>
      </c>
    </row>
    <row r="35" spans="1:6" x14ac:dyDescent="0.25">
      <c r="A35" s="17" t="s">
        <v>61</v>
      </c>
      <c r="B35" s="17"/>
      <c r="C35" s="17"/>
      <c r="D35" s="17"/>
      <c r="E35" s="52">
        <v>20</v>
      </c>
    </row>
    <row r="36" spans="1:6" x14ac:dyDescent="0.25">
      <c r="A36" s="17" t="s">
        <v>23</v>
      </c>
      <c r="B36" s="17"/>
      <c r="C36" s="17"/>
      <c r="D36" s="6" t="s">
        <v>19</v>
      </c>
      <c r="E36" s="52">
        <f>IF(SUM(E31:E35)&lt;100,0,SUM(E31:E35))</f>
        <v>56516.26</v>
      </c>
      <c r="F36" s="62"/>
    </row>
    <row r="37" spans="1:6" x14ac:dyDescent="0.25">
      <c r="A37" s="17" t="s">
        <v>24</v>
      </c>
      <c r="B37" s="17"/>
      <c r="C37" s="17"/>
      <c r="D37" s="17" t="str">
        <f>IF(SUM(D7:D8)=0,"",IF(SUM(D7:D8)=1,"1 Vehicle",SUM(D7:D8)&amp;" Vehicles"))</f>
        <v>1 Vehicle</v>
      </c>
      <c r="E37" s="52">
        <f>E36*SUM(D7:D8)</f>
        <v>56516.26</v>
      </c>
    </row>
    <row r="38" spans="1:6" ht="18.75" x14ac:dyDescent="0.3">
      <c r="A38" s="21" t="s">
        <v>25</v>
      </c>
      <c r="B38" s="26"/>
      <c r="C38" s="26"/>
      <c r="D38" s="21"/>
      <c r="E38" s="21"/>
    </row>
    <row r="39" spans="1:6" x14ac:dyDescent="0.25">
      <c r="A39" s="58" t="s">
        <v>26</v>
      </c>
      <c r="B39" s="29"/>
      <c r="C39" s="30"/>
      <c r="D39" s="25" t="s">
        <v>27</v>
      </c>
      <c r="E39" s="59"/>
    </row>
    <row r="40" spans="1:6" x14ac:dyDescent="0.25">
      <c r="A40" s="58" t="s">
        <v>28</v>
      </c>
      <c r="B40" s="27"/>
      <c r="C40" s="28"/>
      <c r="D40" s="25" t="s">
        <v>29</v>
      </c>
      <c r="E40" s="59"/>
    </row>
    <row r="41" spans="1:6" x14ac:dyDescent="0.25">
      <c r="A41" s="58" t="s">
        <v>30</v>
      </c>
      <c r="B41" s="27"/>
      <c r="C41" s="28"/>
      <c r="D41" s="25" t="s">
        <v>31</v>
      </c>
      <c r="E41" s="59"/>
    </row>
    <row r="42" spans="1:6" ht="18.75" x14ac:dyDescent="0.3">
      <c r="A42" s="21" t="s">
        <v>32</v>
      </c>
      <c r="B42" s="32"/>
      <c r="C42" s="32"/>
      <c r="D42" s="21"/>
      <c r="E42" s="21"/>
    </row>
    <row r="43" spans="1:6" x14ac:dyDescent="0.25">
      <c r="A43" s="60" t="s">
        <v>37</v>
      </c>
      <c r="B43" s="37" t="s">
        <v>38</v>
      </c>
      <c r="C43" s="31"/>
      <c r="D43" s="33" t="s">
        <v>33</v>
      </c>
      <c r="E43" s="61">
        <v>310062165</v>
      </c>
    </row>
    <row r="44" spans="1:6" x14ac:dyDescent="0.25">
      <c r="A44" s="58" t="s">
        <v>28</v>
      </c>
      <c r="B44" s="36" t="s">
        <v>39</v>
      </c>
      <c r="C44" s="38"/>
      <c r="D44" s="40"/>
      <c r="E44" s="41"/>
    </row>
    <row r="45" spans="1:6" x14ac:dyDescent="0.25">
      <c r="A45" s="58" t="s">
        <v>30</v>
      </c>
      <c r="B45" s="34" t="s">
        <v>40</v>
      </c>
      <c r="C45" s="39"/>
      <c r="D45" s="34"/>
      <c r="E45" s="35"/>
    </row>
  </sheetData>
  <sheetProtection algorithmName="SHA-512" hashValue="Y4e1E3OEoZvSFKfke6W9DiQ3wIbCGR61UqeC8+qFw2FzrPYeaXo6tGRUHRw/UAv9XTVVZbRPK3pcuDMsWhhk7Q==" saltValue="nbfBjT6g12Q2MD3J0X2X0A==" spinCount="100000" sheet="1" objects="1" scenarios="1"/>
  <dataValidations count="1">
    <dataValidation type="list" allowBlank="1" showInputMessage="1" showErrorMessage="1" sqref="D13:D15 D18:D30" xr:uid="{00000000-0002-0000-0000-000000000000}">
      <formula1>"Yes, "</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3E61D-C94B-4482-AA44-E87213C00D20}">
  <dimension ref="A1:A2"/>
  <sheetViews>
    <sheetView workbookViewId="0">
      <selection activeCell="A9" sqref="A9"/>
    </sheetView>
  </sheetViews>
  <sheetFormatPr defaultRowHeight="15" x14ac:dyDescent="0.25"/>
  <cols>
    <col min="1" max="1" width="100.7109375" customWidth="1"/>
  </cols>
  <sheetData>
    <row r="1" spans="1:1" ht="21" x14ac:dyDescent="0.35">
      <c r="A1" s="65" t="s">
        <v>81</v>
      </c>
    </row>
    <row r="2" spans="1:1" ht="249.95" customHeight="1" x14ac:dyDescent="0.25">
      <c r="A2" s="64"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6BDA72-1414-45A4-AAB7-7EB1BD5A9C0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9E9CFDB-280C-494C-98C3-84C76E597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8BB196A-886A-4CB2-A6C9-800C0015A2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64</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2025-09-12T19:38:36Z</cp:lastPrinted>
  <dcterms:created xsi:type="dcterms:W3CDTF">2019-01-03T16:55:54Z</dcterms:created>
  <dcterms:modified xsi:type="dcterms:W3CDTF">2026-04-28T13:45:59Z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163100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