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13_ncr:1_{0380B424-DBC8-4372-A9A6-F2FB543483FC}" xr6:coauthVersionLast="47" xr6:coauthVersionMax="47" xr10:uidLastSave="{00000000-0000-0000-0000-000000000000}"/>
  <bookViews>
    <workbookView xWindow="-28920" yWindow="-120" windowWidth="29040" windowHeight="15720" xr2:uid="{00000000-000D-0000-FFFF-FFFF00000000}"/>
  </bookViews>
  <sheets>
    <sheet name="Line 56-Wrangler Spor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0" i="1"/>
  <c r="E19" i="1"/>
  <c r="E18" i="1"/>
  <c r="E21" i="1"/>
  <c r="E22" i="1"/>
  <c r="D39" i="1"/>
  <c r="E26" i="1"/>
  <c r="E27" i="1"/>
  <c r="E28" i="1"/>
  <c r="E29" i="1"/>
  <c r="E30" i="1"/>
  <c r="E31" i="1"/>
  <c r="E32" i="1"/>
  <c r="E25" i="1"/>
  <c r="E16" i="1"/>
  <c r="E17" i="1"/>
  <c r="E15" i="1"/>
  <c r="E10" i="1" l="1"/>
  <c r="E33" i="1" s="1"/>
  <c r="E35" i="1" l="1"/>
  <c r="E38" i="1" l="1"/>
  <c r="E39" i="1" s="1"/>
</calcChain>
</file>

<file path=xl/sharedStrings.xml><?xml version="1.0" encoding="utf-8"?>
<sst xmlns="http://schemas.openxmlformats.org/spreadsheetml/2006/main" count="97" uniqueCount="84">
  <si>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</si>
  <si>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</si>
  <si>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</si>
  <si>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</si>
  <si>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</si>
  <si>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</si>
  <si>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</si>
  <si>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</si>
  <si>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</si>
  <si>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</si>
  <si>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</si>
  <si>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</si>
  <si>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</si>
  <si>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</si>
  <si>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</si>
  <si>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</si>
  <si>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</si>
  <si>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</si>
  <si>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</si>
  <si>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</si>
  <si>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</si>
  <si>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</si>
  <si>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</si>
  <si>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</si>
  <si>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</si>
  <si>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</si>
  <si>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</si>
  <si>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</si>
  <si>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</si>
  <si>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</si>
  <si>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</si>
  <si>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</si>
  <si>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</si>
  <si>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</si>
  <si>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</si>
  <si>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</si>
  <si>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(PW7) Bright White Clear Coat</t>
  </si>
  <si>
    <t>LA Safety Inspection Sticker - 2 Year</t>
  </si>
  <si>
    <t>Southland Dodge</t>
  </si>
  <si>
    <t>180-365 Days</t>
  </si>
  <si>
    <t>LA DEQ Waste Tire Fee (5 tires X $2.25 each)</t>
  </si>
  <si>
    <t>Frank Teuton</t>
  </si>
  <si>
    <t>985-876-1817</t>
  </si>
  <si>
    <t>frankt@southlanddodge.com</t>
  </si>
  <si>
    <t>Jeep Wrangler Sport</t>
  </si>
  <si>
    <t>Hardtop-Black Three piece</t>
  </si>
  <si>
    <t>HT1</t>
  </si>
  <si>
    <t>ADH</t>
  </si>
  <si>
    <t>All weather floor mats-Mopar</t>
  </si>
  <si>
    <t>CWA</t>
  </si>
  <si>
    <t>Black tubular side steps-Mopar</t>
  </si>
  <si>
    <t>MRU</t>
  </si>
  <si>
    <t>Deep tint sunscreen windows</t>
  </si>
  <si>
    <t>GCD</t>
  </si>
  <si>
    <t>Southland Dodge Chrysler Jeep</t>
  </si>
  <si>
    <t>Black vinyl floor covering</t>
  </si>
  <si>
    <t>CKJ</t>
  </si>
  <si>
    <t>Mopar hinge-gate reinforcement</t>
  </si>
  <si>
    <t>XDB</t>
  </si>
  <si>
    <t>Additional Key Fobs (2)</t>
  </si>
  <si>
    <t>XKEY</t>
  </si>
  <si>
    <t>Upcharge Exterior Colors</t>
  </si>
  <si>
    <t>Anvil Clear Coat</t>
  </si>
  <si>
    <t>PDS</t>
  </si>
  <si>
    <t>PRC</t>
  </si>
  <si>
    <t>PX8</t>
  </si>
  <si>
    <t>JLJL74-22B</t>
  </si>
  <si>
    <t>JLJL74-24B</t>
  </si>
  <si>
    <t>4WD-2.0L 4 cyl Soft top</t>
  </si>
  <si>
    <t>4WD V6 Soft top</t>
  </si>
  <si>
    <t xml:space="preserve">Firecracker Red Clr </t>
  </si>
  <si>
    <t xml:space="preserve">Black Clear Coat </t>
  </si>
  <si>
    <t>41</t>
  </si>
  <si>
    <t>PJ5</t>
  </si>
  <si>
    <t>Granite Crystal</t>
  </si>
  <si>
    <t>PAU</t>
  </si>
  <si>
    <t>Hydro Blue</t>
  </si>
  <si>
    <t>PBJ</t>
  </si>
  <si>
    <t>Mojito</t>
  </si>
  <si>
    <t>PGE</t>
  </si>
  <si>
    <t>Reign</t>
  </si>
  <si>
    <t>PHT</t>
  </si>
  <si>
    <t>Trailer tow/Aux Switch group (Class II hitch/wiring)</t>
  </si>
  <si>
    <t xml:space="preserve"> 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</si>
</sst>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5" xfId="0" applyBorder="1" applyAlignment="1" applyProtection="1">
      <alignment horizontal="center"/>
      <protection hidden="1"/>
    </xf>
    <xf numFmtId="0" fontId="9" fillId="4" borderId="6" xfId="0" applyFont="1" applyFill="1" applyBorder="1" applyAlignment="1" applyProtection="1">
      <alignment horizontal="center"/>
      <protection hidden="1"/>
    </xf>
    <xf numFmtId="0" fontId="0" fillId="5" borderId="5" xfId="0" applyFill="1" applyBorder="1" applyAlignment="1" applyProtection="1">
      <alignment horizontal="center" wrapText="1"/>
      <protection locked="0"/>
    </xf>
    <xf numFmtId="0" fontId="0" fillId="0" borderId="5" xfId="0" applyBorder="1" applyAlignment="1" applyProtection="1">
      <alignment wrapText="1"/>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44" fontId="0" fillId="0" borderId="17" xfId="0" applyNumberFormat="1" applyBorder="1" applyProtection="1">
      <protection hidden="1"/>
    </xf>
    <xf numFmtId="0" fontId="0" fillId="0" borderId="14" xfId="0" applyBorder="1" applyProtection="1">
      <protection hidden="1"/>
    </xf>
    <xf numFmtId="0" fontId="2" fillId="4" borderId="5" xfId="0" applyFont="1" applyFill="1" applyBorder="1" applyAlignment="1" applyProtection="1">
      <alignment horizontal="center"/>
      <protection hidden="1"/>
    </xf>
    <xf numFmtId="0" fontId="0" fillId="4" borderId="6" xfId="0" applyFill="1" applyBorder="1" applyAlignment="1" applyProtection="1">
      <alignment horizontal="center"/>
      <protection hidden="1"/>
    </xf>
    <xf numFmtId="0" fontId="0" fillId="0" borderId="0" xfId="0" applyAlignment="1">
      <alignment horizontal="center"/>
    </xf>
    <xf numFmtId="0" fontId="2" fillId="0" borderId="0" xfId="0" applyFont="1"/>
    <xf numFmtId="14" fontId="2" fillId="0" borderId="0" xfId="0" applyNumberFormat="1" applyFont="1"/>
    <xf numFmtId="0" fontId="0" fillId="0" borderId="4" xfId="0" applyBorder="1" applyProtection="1">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7" xfId="0" applyFont="1" applyFill="1" applyBorder="1" applyAlignment="1" applyProtection="1">
      <alignment horizontal="centerContinuous" wrapText="1"/>
      <protection hidden="1"/>
    </xf>
    <xf numFmtId="0" fontId="8" fillId="3" borderId="8" xfId="0" applyFont="1" applyFill="1" applyBorder="1" applyAlignment="1" applyProtection="1">
      <alignment horizontal="centerContinuous" wrapText="1"/>
      <protection hidden="1"/>
    </xf>
    <xf numFmtId="0" fontId="8" fillId="3" borderId="9"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0" xfId="0" applyAlignment="1">
      <alignment horizontal="right"/>
    </xf>
    <xf numFmtId="0" fontId="0" fillId="5" borderId="0" xfId="0" applyFill="1" applyAlignment="1" applyProtection="1">
      <alignment wrapText="1"/>
      <protection locked="0"/>
    </xf>
    <xf numFmtId="164" fontId="0" fillId="0" borderId="0" xfId="0" applyNumberFormat="1"/>
    <xf numFmtId="0" fontId="0" fillId="0" borderId="18" xfId="0" applyBorder="1" applyAlignment="1">
      <alignment horizontal="right"/>
    </xf>
    <xf numFmtId="0" fontId="0" fillId="5" borderId="19" xfId="0" applyFill="1" applyBorder="1" applyAlignment="1" applyProtection="1">
      <alignment horizontal="left"/>
      <protection locked="0"/>
    </xf>
    <xf numFmtId="0" fontId="0" fillId="5" borderId="19" xfId="0" applyFill="1" applyBorder="1" applyAlignment="1" applyProtection="1">
      <alignment horizontal="left" wrapText="1"/>
      <protection locked="0"/>
    </xf>
    <xf numFmtId="0" fontId="0" fillId="0" borderId="20" xfId="0" applyBorder="1" applyAlignment="1">
      <alignment horizontal="right"/>
    </xf>
    <xf numFmtId="0" fontId="0" fillId="5" borderId="8" xfId="0" applyFill="1" applyBorder="1" applyAlignment="1" applyProtection="1">
      <alignment wrapText="1"/>
      <protection locked="0"/>
    </xf>
    <xf numFmtId="0" fontId="0" fillId="0" borderId="8" xfId="0" applyBorder="1" applyAlignment="1">
      <alignment horizontal="right"/>
    </xf>
    <xf numFmtId="0" fontId="0" fillId="5" borderId="21" xfId="0" applyFill="1" applyBorder="1" applyAlignment="1" applyProtection="1">
      <alignment horizontal="left"/>
      <protection locked="0"/>
    </xf>
    <xf numFmtId="0" fontId="2" fillId="4" borderId="18" xfId="0" applyFont="1" applyFill="1" applyBorder="1" applyAlignment="1">
      <alignment horizontal="right"/>
    </xf>
    <xf numFmtId="0" fontId="2" fillId="0" borderId="19" xfId="0" applyFont="1" applyBorder="1" applyAlignment="1">
      <alignment horizontal="center"/>
    </xf>
    <xf numFmtId="0" fontId="0" fillId="4" borderId="18" xfId="0" applyFill="1" applyBorder="1" applyAlignment="1">
      <alignment horizontal="right"/>
    </xf>
    <xf numFmtId="164" fontId="0" fillId="0" borderId="19" xfId="0" applyNumberFormat="1" applyBorder="1"/>
    <xf numFmtId="0" fontId="0" fillId="4" borderId="20" xfId="0" applyFill="1" applyBorder="1" applyAlignment="1">
      <alignment horizontal="right"/>
    </xf>
    <xf numFmtId="0" fontId="0" fillId="0" borderId="8" xfId="0" applyBorder="1"/>
    <xf numFmtId="0" fontId="0" fillId="0" borderId="21" xfId="0" applyBorder="1"/>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14" xfId="0" applyFont="1" applyFill="1" applyBorder="1" applyAlignment="1" applyProtection="1">
      <alignment horizontal="centerContinuous"/>
      <protection hidden="1"/>
    </xf>
    <xf numFmtId="44" fontId="0" fillId="0" borderId="5" xfId="1" applyFont="1" applyBorder="1" applyAlignment="1" applyProtection="1">
      <alignment horizontal="left"/>
      <protection hidden="1"/>
    </xf>
    <xf numFmtId="0" fontId="0" fillId="0" borderId="5" xfId="0" applyBorder="1" applyAlignment="1" applyProtection="1">
      <alignment horizontal="center" wrapText="1"/>
      <protection locked="0"/>
    </xf>
    <xf numFmtId="0" fontId="0" fillId="5" borderId="14" xfId="0" applyFill="1" applyBorder="1" applyProtection="1">
      <protection locked="0"/>
    </xf>
    <xf numFmtId="0" fontId="0" fillId="0" borderId="14" xfId="0" applyBorder="1" applyAlignment="1" applyProtection="1">
      <alignment horizontal="center" wrapText="1"/>
      <protection locked="0"/>
    </xf>
    <xf numFmtId="0" fontId="0" fillId="0" borderId="5" xfId="0" quotePrefix="1" applyBorder="1" applyAlignment="1" applyProtection="1">
      <alignment wrapText="1"/>
      <protection hidden="1"/>
    </xf>
    <xf numFmtId="0" fontId="5" fillId="4" borderId="22" xfId="0" applyFont="1" applyFill="1" applyBorder="1" applyAlignment="1" applyProtection="1">
      <alignment wrapText="1"/>
      <protection hidden="1"/>
    </xf>
    <xf numFmtId="0" fontId="4" fillId="3" borderId="22"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7"/>
  <sheetViews>
    <sheetView tabSelected="1" view="pageLayout" zoomScaleNormal="100" workbookViewId="0">
      <selection activeCell="C1" sqref="C1"/>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30" customFormat="1" ht="15.75" thickBot="1" x14ac:dyDescent="0.3">
      <c r="A1" s="30" t="s">
        <v>83</v>
      </c>
      <c r="E1" s="31">
        <v>46093</v>
      </c>
    </row>
    <row r="2" spans="1:5" ht="19.5" thickTop="1" x14ac:dyDescent="0.3">
      <c r="A2" s="33" t="s">
        <v>0</v>
      </c>
      <c r="B2" s="34"/>
      <c r="C2" s="34"/>
      <c r="D2" s="34"/>
      <c r="E2" s="35"/>
    </row>
    <row r="3" spans="1:5" s="29" customFormat="1" ht="21" x14ac:dyDescent="0.35">
      <c r="A3" s="1" t="s">
        <v>44</v>
      </c>
      <c r="B3" s="2" t="s">
        <v>3</v>
      </c>
      <c r="C3" s="3">
        <v>56</v>
      </c>
      <c r="D3" s="4" t="s">
        <v>4</v>
      </c>
      <c r="E3" s="19" t="s">
        <v>39</v>
      </c>
    </row>
    <row r="4" spans="1:5" s="29" customFormat="1" x14ac:dyDescent="0.25">
      <c r="A4" s="5" t="s">
        <v>5</v>
      </c>
      <c r="B4" s="2">
        <v>4400028312</v>
      </c>
      <c r="C4" s="2" t="s">
        <v>6</v>
      </c>
      <c r="D4" s="27" t="s">
        <v>38</v>
      </c>
      <c r="E4" s="28"/>
    </row>
    <row r="5" spans="1:5" ht="21" x14ac:dyDescent="0.35">
      <c r="A5" s="36" t="s">
        <v>7</v>
      </c>
      <c r="B5" s="37"/>
      <c r="C5" s="37"/>
      <c r="D5" s="37"/>
      <c r="E5" s="38"/>
    </row>
    <row r="6" spans="1:5" x14ac:dyDescent="0.25">
      <c r="A6" s="6" t="s">
        <v>8</v>
      </c>
      <c r="B6" s="7" t="s">
        <v>9</v>
      </c>
      <c r="C6" s="7" t="s">
        <v>10</v>
      </c>
      <c r="D6" s="7" t="s">
        <v>11</v>
      </c>
      <c r="E6" s="8" t="s">
        <v>12</v>
      </c>
    </row>
    <row r="7" spans="1:5" x14ac:dyDescent="0.25">
      <c r="A7" s="22" t="s">
        <v>68</v>
      </c>
      <c r="B7" s="23" t="s">
        <v>66</v>
      </c>
      <c r="C7" s="24">
        <v>38286</v>
      </c>
      <c r="D7" s="12"/>
      <c r="E7" s="25">
        <f>$C7*D7</f>
        <v>0</v>
      </c>
    </row>
    <row r="8" spans="1:5" ht="18.75" x14ac:dyDescent="0.3">
      <c r="A8" s="39" t="s">
        <v>13</v>
      </c>
      <c r="B8" s="40"/>
      <c r="C8" s="40"/>
      <c r="D8" s="40"/>
      <c r="E8" s="41"/>
    </row>
    <row r="9" spans="1:5" x14ac:dyDescent="0.25">
      <c r="A9" s="14" t="s">
        <v>14</v>
      </c>
      <c r="B9" s="7" t="s">
        <v>9</v>
      </c>
      <c r="C9" s="7" t="s">
        <v>10</v>
      </c>
      <c r="D9" s="7" t="s">
        <v>11</v>
      </c>
      <c r="E9" s="8" t="s">
        <v>12</v>
      </c>
    </row>
    <row r="10" spans="1:5" x14ac:dyDescent="0.25">
      <c r="A10" s="21" t="s">
        <v>69</v>
      </c>
      <c r="B10" s="26" t="s">
        <v>67</v>
      </c>
      <c r="C10" s="11">
        <v>40086</v>
      </c>
      <c r="D10" s="12"/>
      <c r="E10" s="13">
        <f t="shared" ref="E10" si="0">$C10*D10</f>
        <v>0</v>
      </c>
    </row>
    <row r="11" spans="1:5" ht="18.75" x14ac:dyDescent="0.3">
      <c r="A11" s="42" t="s">
        <v>15</v>
      </c>
      <c r="B11" s="43"/>
      <c r="C11" s="43"/>
      <c r="D11" s="43"/>
      <c r="E11" s="44"/>
    </row>
    <row r="12" spans="1:5" ht="15" customHeight="1" x14ac:dyDescent="0.25">
      <c r="A12" s="15" t="s">
        <v>36</v>
      </c>
      <c r="B12" s="20"/>
      <c r="C12" s="21"/>
      <c r="D12" s="21"/>
      <c r="E12" s="20"/>
    </row>
    <row r="13" spans="1:5" ht="15" customHeight="1" x14ac:dyDescent="0.3">
      <c r="A13" s="42" t="s">
        <v>61</v>
      </c>
      <c r="B13" s="43"/>
      <c r="C13" s="43"/>
      <c r="D13" s="43"/>
      <c r="E13" s="44"/>
    </row>
    <row r="14" spans="1:5" ht="15" customHeight="1" x14ac:dyDescent="0.25">
      <c r="A14" s="6" t="s">
        <v>17</v>
      </c>
      <c r="B14" s="7" t="s">
        <v>18</v>
      </c>
      <c r="C14" s="7" t="s">
        <v>19</v>
      </c>
      <c r="D14" s="7" t="s">
        <v>20</v>
      </c>
      <c r="E14" s="8" t="s">
        <v>12</v>
      </c>
    </row>
    <row r="15" spans="1:5" x14ac:dyDescent="0.25">
      <c r="A15" s="9" t="s">
        <v>62</v>
      </c>
      <c r="B15" s="18" t="s">
        <v>63</v>
      </c>
      <c r="C15" s="72">
        <v>536</v>
      </c>
      <c r="D15" s="12"/>
      <c r="E15" s="13">
        <f>IF(D15="Yes",$C15*SUM($D$6:$D$10),0)</f>
        <v>0</v>
      </c>
    </row>
    <row r="16" spans="1:5" x14ac:dyDescent="0.25">
      <c r="A16" s="21" t="s">
        <v>70</v>
      </c>
      <c r="B16" s="15" t="s">
        <v>64</v>
      </c>
      <c r="C16" s="72">
        <v>536</v>
      </c>
      <c r="D16" s="12"/>
      <c r="E16" s="13">
        <f t="shared" ref="E16:E22" si="1">IF(D16="Yes",$C16*SUM($D$6:$D$10),0)</f>
        <v>0</v>
      </c>
    </row>
    <row r="17" spans="1:5" x14ac:dyDescent="0.25">
      <c r="A17" s="21" t="s">
        <v>71</v>
      </c>
      <c r="B17" s="75" t="s">
        <v>65</v>
      </c>
      <c r="C17" s="72">
        <v>536</v>
      </c>
      <c r="D17" s="12"/>
      <c r="E17" s="13">
        <f t="shared" si="1"/>
        <v>0</v>
      </c>
    </row>
    <row r="18" spans="1:5" x14ac:dyDescent="0.25">
      <c r="A18" s="76" t="s">
        <v>72</v>
      </c>
      <c r="B18" s="73" t="s">
        <v>73</v>
      </c>
      <c r="C18" s="72">
        <v>536</v>
      </c>
      <c r="D18" s="74"/>
      <c r="E18" s="13">
        <f t="shared" si="1"/>
        <v>0</v>
      </c>
    </row>
    <row r="19" spans="1:5" x14ac:dyDescent="0.25">
      <c r="A19" s="21" t="s">
        <v>74</v>
      </c>
      <c r="B19" s="73" t="s">
        <v>75</v>
      </c>
      <c r="C19" s="72">
        <v>536</v>
      </c>
      <c r="D19" s="74"/>
      <c r="E19" s="13">
        <f t="shared" si="1"/>
        <v>0</v>
      </c>
    </row>
    <row r="20" spans="1:5" x14ac:dyDescent="0.25">
      <c r="A20" s="21" t="s">
        <v>76</v>
      </c>
      <c r="B20" s="73" t="s">
        <v>77</v>
      </c>
      <c r="C20" s="72">
        <v>536</v>
      </c>
      <c r="D20" s="74"/>
      <c r="E20" s="13">
        <f t="shared" si="1"/>
        <v>0</v>
      </c>
    </row>
    <row r="21" spans="1:5" x14ac:dyDescent="0.25">
      <c r="A21" s="21" t="s">
        <v>78</v>
      </c>
      <c r="B21" s="73" t="s">
        <v>79</v>
      </c>
      <c r="C21" s="72">
        <v>536</v>
      </c>
      <c r="D21" s="74"/>
      <c r="E21" s="13">
        <f t="shared" si="1"/>
        <v>0</v>
      </c>
    </row>
    <row r="22" spans="1:5" x14ac:dyDescent="0.25">
      <c r="A22" s="21" t="s">
        <v>80</v>
      </c>
      <c r="B22" s="73" t="s">
        <v>81</v>
      </c>
      <c r="C22" s="72">
        <v>806</v>
      </c>
      <c r="D22" s="74"/>
      <c r="E22" s="13">
        <f t="shared" si="1"/>
        <v>0</v>
      </c>
    </row>
    <row r="23" spans="1:5" ht="18.75" x14ac:dyDescent="0.3">
      <c r="A23" s="45" t="s">
        <v>16</v>
      </c>
      <c r="B23" s="46"/>
      <c r="C23" s="46"/>
      <c r="D23" s="46"/>
      <c r="E23" s="47"/>
    </row>
    <row r="24" spans="1:5" x14ac:dyDescent="0.25">
      <c r="A24" s="6" t="s">
        <v>17</v>
      </c>
      <c r="B24" s="7" t="s">
        <v>18</v>
      </c>
      <c r="C24" s="7" t="s">
        <v>19</v>
      </c>
      <c r="D24" s="7" t="s">
        <v>20</v>
      </c>
      <c r="E24" s="8" t="s">
        <v>12</v>
      </c>
    </row>
    <row r="25" spans="1:5" x14ac:dyDescent="0.25">
      <c r="A25" s="9" t="s">
        <v>45</v>
      </c>
      <c r="B25" s="18" t="s">
        <v>46</v>
      </c>
      <c r="C25" s="16">
        <v>1706</v>
      </c>
      <c r="D25" s="12"/>
      <c r="E25" s="13">
        <f>IF(D25="Yes",$C25*SUM($D$6:$D$10),0)</f>
        <v>0</v>
      </c>
    </row>
    <row r="26" spans="1:5" ht="30" x14ac:dyDescent="0.25">
      <c r="A26" s="9" t="s">
        <v>82</v>
      </c>
      <c r="B26" s="18" t="s">
        <v>47</v>
      </c>
      <c r="C26" s="16">
        <v>1076</v>
      </c>
      <c r="D26" s="12"/>
      <c r="E26" s="13">
        <f t="shared" ref="E26:E32" si="2">IF(D26="Yes",$C26*SUM($D$6:$D$10),0)</f>
        <v>0</v>
      </c>
    </row>
    <row r="27" spans="1:5" x14ac:dyDescent="0.25">
      <c r="A27" s="9" t="s">
        <v>48</v>
      </c>
      <c r="B27" s="18" t="s">
        <v>49</v>
      </c>
      <c r="C27" s="16">
        <v>153</v>
      </c>
      <c r="D27" s="12"/>
      <c r="E27" s="13">
        <f t="shared" si="2"/>
        <v>0</v>
      </c>
    </row>
    <row r="28" spans="1:5" x14ac:dyDescent="0.25">
      <c r="A28" s="9" t="s">
        <v>50</v>
      </c>
      <c r="B28" s="18" t="s">
        <v>51</v>
      </c>
      <c r="C28" s="16">
        <v>653</v>
      </c>
      <c r="D28" s="12"/>
      <c r="E28" s="13">
        <f t="shared" si="2"/>
        <v>0</v>
      </c>
    </row>
    <row r="29" spans="1:5" x14ac:dyDescent="0.25">
      <c r="A29" s="9" t="s">
        <v>52</v>
      </c>
      <c r="B29" s="18" t="s">
        <v>53</v>
      </c>
      <c r="C29" s="16">
        <v>536</v>
      </c>
      <c r="D29" s="12"/>
      <c r="E29" s="13">
        <f t="shared" si="2"/>
        <v>0</v>
      </c>
    </row>
    <row r="30" spans="1:5" x14ac:dyDescent="0.25">
      <c r="A30" s="9" t="s">
        <v>55</v>
      </c>
      <c r="B30" s="18" t="s">
        <v>56</v>
      </c>
      <c r="C30" s="16">
        <v>896</v>
      </c>
      <c r="D30" s="12"/>
      <c r="E30" s="13">
        <f t="shared" si="2"/>
        <v>0</v>
      </c>
    </row>
    <row r="31" spans="1:5" x14ac:dyDescent="0.25">
      <c r="A31" s="9" t="s">
        <v>59</v>
      </c>
      <c r="B31" s="18" t="s">
        <v>60</v>
      </c>
      <c r="C31" s="16">
        <v>500</v>
      </c>
      <c r="D31" s="12"/>
      <c r="E31" s="13">
        <f t="shared" si="2"/>
        <v>0</v>
      </c>
    </row>
    <row r="32" spans="1:5" x14ac:dyDescent="0.25">
      <c r="A32" s="9" t="s">
        <v>57</v>
      </c>
      <c r="B32" s="18" t="s">
        <v>58</v>
      </c>
      <c r="C32" s="16">
        <v>608</v>
      </c>
      <c r="D32" s="12"/>
      <c r="E32" s="13">
        <f t="shared" si="2"/>
        <v>0</v>
      </c>
    </row>
    <row r="33" spans="1:5" x14ac:dyDescent="0.25">
      <c r="A33" s="32" t="s">
        <v>21</v>
      </c>
      <c r="B33" s="10"/>
      <c r="C33" s="10"/>
      <c r="D33" s="10" t="s">
        <v>22</v>
      </c>
      <c r="E33" s="17">
        <f>IF(SUM($D$7:$D$10)=0,0,SUM($E$7:$E$32)/SUM($D$7:$D$10))</f>
        <v>0</v>
      </c>
    </row>
    <row r="34" spans="1:5" ht="18.75" x14ac:dyDescent="0.3">
      <c r="A34" s="48" t="s">
        <v>23</v>
      </c>
      <c r="B34" s="49"/>
      <c r="C34" s="49"/>
      <c r="D34" s="49"/>
      <c r="E34" s="50"/>
    </row>
    <row r="35" spans="1:5" x14ac:dyDescent="0.25">
      <c r="A35" s="68" t="s">
        <v>24</v>
      </c>
      <c r="B35" s="69"/>
      <c r="C35" s="69"/>
      <c r="D35" s="69"/>
      <c r="E35" s="13">
        <f>ROUND(0.0035*E33,2)</f>
        <v>0</v>
      </c>
    </row>
    <row r="36" spans="1:5" x14ac:dyDescent="0.25">
      <c r="A36" s="68" t="s">
        <v>40</v>
      </c>
      <c r="B36" s="69"/>
      <c r="C36" s="69"/>
      <c r="D36" s="69"/>
      <c r="E36" s="13">
        <v>11.25</v>
      </c>
    </row>
    <row r="37" spans="1:5" x14ac:dyDescent="0.25">
      <c r="A37" s="68" t="s">
        <v>37</v>
      </c>
      <c r="B37" s="69"/>
      <c r="C37" s="69"/>
      <c r="D37" s="69"/>
      <c r="E37" s="13">
        <v>20</v>
      </c>
    </row>
    <row r="38" spans="1:5" x14ac:dyDescent="0.25">
      <c r="A38" s="68" t="s">
        <v>25</v>
      </c>
      <c r="B38" s="69"/>
      <c r="C38" s="69"/>
      <c r="D38" s="10" t="s">
        <v>22</v>
      </c>
      <c r="E38" s="13">
        <f>IF(SUM(E33:E37)&lt;100,0,SUM(E33:E37))</f>
        <v>0</v>
      </c>
    </row>
    <row r="39" spans="1:5" x14ac:dyDescent="0.25">
      <c r="A39" s="68" t="s">
        <v>26</v>
      </c>
      <c r="B39" s="69"/>
      <c r="C39" s="69"/>
      <c r="D39" s="10" t="str">
        <f>IF(SUM(D7:D10)=0,"",IF(SUM(D7:D10)=1,"1 Vehicle",SUM(D7:D10)&amp;" Vehicles"))</f>
        <v/>
      </c>
      <c r="E39" s="13">
        <f>E38*SUM(D7:D10)</f>
        <v>0</v>
      </c>
    </row>
    <row r="40" spans="1:5" ht="18.75" x14ac:dyDescent="0.3">
      <c r="A40" s="49" t="s">
        <v>27</v>
      </c>
      <c r="B40" s="49"/>
      <c r="C40" s="49"/>
      <c r="D40" s="49"/>
      <c r="E40" s="49"/>
    </row>
    <row r="41" spans="1:5" x14ac:dyDescent="0.25">
      <c r="A41" s="54" t="s">
        <v>28</v>
      </c>
      <c r="B41" s="52"/>
      <c r="C41" s="52"/>
      <c r="D41" s="51" t="s">
        <v>29</v>
      </c>
      <c r="E41" s="55"/>
    </row>
    <row r="42" spans="1:5" x14ac:dyDescent="0.25">
      <c r="A42" s="54" t="s">
        <v>30</v>
      </c>
      <c r="B42" s="52"/>
      <c r="C42" s="52"/>
      <c r="D42" s="51" t="s">
        <v>35</v>
      </c>
      <c r="E42" s="56"/>
    </row>
    <row r="43" spans="1:5" x14ac:dyDescent="0.25">
      <c r="A43" s="57" t="s">
        <v>31</v>
      </c>
      <c r="B43" s="58"/>
      <c r="C43" s="58"/>
      <c r="D43" s="59" t="s">
        <v>32</v>
      </c>
      <c r="E43" s="60"/>
    </row>
    <row r="44" spans="1:5" ht="18.75" x14ac:dyDescent="0.3">
      <c r="A44" s="70" t="s">
        <v>33</v>
      </c>
      <c r="B44" s="46"/>
      <c r="C44" s="46"/>
      <c r="D44" s="46"/>
      <c r="E44" s="71"/>
    </row>
    <row r="45" spans="1:5" x14ac:dyDescent="0.25">
      <c r="A45" s="61" t="s">
        <v>54</v>
      </c>
      <c r="B45" t="s">
        <v>41</v>
      </c>
      <c r="D45" t="s">
        <v>34</v>
      </c>
      <c r="E45" s="62">
        <v>310010875</v>
      </c>
    </row>
    <row r="46" spans="1:5" x14ac:dyDescent="0.25">
      <c r="A46" s="63" t="s">
        <v>30</v>
      </c>
      <c r="B46" s="53" t="s">
        <v>42</v>
      </c>
      <c r="C46" s="53"/>
      <c r="D46" s="53"/>
      <c r="E46" s="64"/>
    </row>
    <row r="47" spans="1:5" x14ac:dyDescent="0.25">
      <c r="A47" s="65" t="s">
        <v>31</v>
      </c>
      <c r="B47" s="66" t="s">
        <v>43</v>
      </c>
      <c r="C47" s="66"/>
      <c r="D47" s="66"/>
      <c r="E47" s="67"/>
    </row>
  </sheetData>
  <sheetProtection algorithmName="SHA-512" hashValue="zl6dfYOIq/C65HzupOR3k+hKbnQ6zjdEp93VUO8bYfWn+Ufwz2OzTCQhEVKF4M1U1bM/FPDcKiOhVzF9I02Epw==" saltValue="/pnyTC0NkEGl9LM8UVYVag==" spinCount="100000" sheet="1" objects="1" scenarios="1"/>
  <dataValidations count="1">
    <dataValidation type="list" allowBlank="1" showInputMessage="1" showErrorMessage="1" sqref="D25:D32 D15:D20 D21:D22" xr:uid="{8640700D-C2B3-4DE0-9334-048D8F9F7DA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7" sqref="A7"/>
    </sheetView>
  </sheetViews>
  <sheetFormatPr defaultRowHeight="15" x14ac:dyDescent="0.25"/>
  <cols>
    <col min="1" max="1" width="107.28515625" bestFit="1" customWidth="1"/>
  </cols>
  <sheetData>
    <row r="1" spans="1:1" s="29" customFormat="1" ht="21.75" thickBot="1" x14ac:dyDescent="0.4">
      <c r="A1" s="78" t="s">
        <v>1</v>
      </c>
    </row>
    <row r="2" spans="1:1" ht="168" customHeight="1" thickBot="1" x14ac:dyDescent="0.3">
      <c r="A2" s="77"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E823F18-FF8E-4B44-913E-FBFAB9081F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50BC38C2-4D01-40C2-B6B7-6E82E699F6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56-Wrangler Sport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2025-09-19T16:09:59Z</cp:lastPrinted>
  <dcterms:created xsi:type="dcterms:W3CDTF">2019-01-03T16:49:35Z</dcterms:created>
  <dcterms:modified xsi:type="dcterms:W3CDTF">2026-03-12T22:28:27Z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