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0" yWindow="0" windowWidth="28800" windowHeight="12300"/>
  </bookViews>
  <sheets>
    <sheet name="Sheet1" sheetId="1" r:id="rId1"/>
    <sheet name="Sheet2" sheetId="2" r:id="rId2"/>
    <sheet name="Sheet3"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E49" i="1"/>
  <c r="E48" i="1"/>
  <c r="E47" i="1"/>
  <c r="E46" i="1"/>
  <c r="E45" i="1"/>
  <c r="E44" i="1"/>
  <c r="E43" i="1"/>
  <c r="E42" i="1"/>
  <c r="E41" i="1"/>
  <c r="E40" i="1"/>
  <c r="E39" i="1"/>
  <c r="E38" i="1"/>
  <c r="E37" i="1"/>
  <c r="E36" i="1"/>
  <c r="E35" i="1"/>
  <c r="E31" i="1"/>
  <c r="E29" i="1"/>
  <c r="E30" i="1"/>
  <c r="E28" i="1"/>
  <c r="E27" i="1"/>
  <c r="E26" i="1"/>
  <c r="E25" i="1"/>
  <c r="E24" i="1"/>
  <c r="E23" i="1"/>
  <c r="E22" i="1"/>
  <c r="E21" i="1"/>
  <c r="E20" i="1"/>
  <c r="E15" i="1"/>
  <c r="E16" i="1"/>
  <c r="E17" i="1"/>
  <c r="E18" i="1"/>
  <c r="E14" i="1"/>
  <c r="E9" i="1" l="1"/>
  <c r="E51" i="1" s="1"/>
  <c r="E54" i="1" l="1"/>
  <c r="D57" i="1" l="1"/>
  <c r="E8" i="1" l="1"/>
  <c r="E53" i="1" l="1"/>
  <c r="E56" i="1" l="1"/>
  <c r="E57" i="1" s="1"/>
</calcChain>
</file>

<file path=xl/sharedStrings.xml><?xml version="1.0" encoding="utf-8"?>
<sst xmlns="http://schemas.openxmlformats.org/spreadsheetml/2006/main" count="128" uniqueCount="119">
  <si>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</si>
  <si>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</si>
  <si>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</si>
  <si>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Ram 1500 SSV</t>
  </si>
  <si>
    <t>Contract Line</t>
  </si>
  <si>
    <t>Delivery ARO</t>
  </si>
  <si>
    <t>State Contract Number</t>
  </si>
  <si>
    <t>Vendor</t>
  </si>
  <si>
    <t>Base Vehicle</t>
  </si>
  <si>
    <t>Vehicle Description</t>
  </si>
  <si>
    <t>Order Code</t>
  </si>
  <si>
    <t>Unit Price</t>
  </si>
  <si>
    <t>Quantity</t>
  </si>
  <si>
    <t>Extended Price</t>
  </si>
  <si>
    <t>Available Exterior Colors</t>
  </si>
  <si>
    <t>(PR4) Flame Red Clear Coat</t>
  </si>
  <si>
    <t>Optional Equipment</t>
  </si>
  <si>
    <t>Option Description</t>
  </si>
  <si>
    <t>Option Code</t>
  </si>
  <si>
    <t>Option Unit Price</t>
  </si>
  <si>
    <t>Add Option</t>
  </si>
  <si>
    <t>3.92 Rear Axle Ratio</t>
  </si>
  <si>
    <t>DMH</t>
  </si>
  <si>
    <t>Anti-Spin Differential Rear Axle</t>
  </si>
  <si>
    <t>DSA</t>
  </si>
  <si>
    <t>Trailer Brake Control</t>
  </si>
  <si>
    <t>XHC</t>
  </si>
  <si>
    <t>Cost for Each Vehicle Plus Options</t>
  </si>
  <si>
    <t>1 EA</t>
  </si>
  <si>
    <t>Additional Costs</t>
  </si>
  <si>
    <t>0.35% Contract Administrative Fee</t>
  </si>
  <si>
    <t>LA DEQ Waste Tire Fee (5 tires X $2.25 each)</t>
  </si>
  <si>
    <t>Total Cost for Each Vehicle</t>
  </si>
  <si>
    <t>Total Cost for All Vehicles</t>
  </si>
  <si>
    <t>Agency  Information</t>
  </si>
  <si>
    <t>Delivery Point of Contact Name:</t>
  </si>
  <si>
    <t>LPAA Approval No</t>
  </si>
  <si>
    <t>Phone:</t>
  </si>
  <si>
    <t>Requisition No</t>
  </si>
  <si>
    <t>Email:</t>
  </si>
  <si>
    <t>Shopping Cart</t>
  </si>
  <si>
    <t>Vendor Information</t>
  </si>
  <si>
    <t xml:space="preserve">Vendor No. </t>
  </si>
  <si>
    <t>Premier Chrysler Dodge Jeep</t>
  </si>
  <si>
    <t>Benjamin Broitman</t>
  </si>
  <si>
    <t>504-352-8216</t>
  </si>
  <si>
    <t>bbroitman@premierdcjofneworleans.com</t>
  </si>
  <si>
    <t>LA Safety Inspection Sticker - 1 Year</t>
  </si>
  <si>
    <t>90-120 Days</t>
  </si>
  <si>
    <t>GFX Tier 1 Ground Effects Warrantied for 3 years  (listed below)</t>
  </si>
  <si>
    <t>Setina PB400 Push Bumper</t>
  </si>
  <si>
    <t>EXO Harness and PDC-Supplies Power</t>
  </si>
  <si>
    <t xml:space="preserve">Whelen Core Siren System, 21 Button with 4 position slide </t>
  </si>
  <si>
    <t>Roof Mounted 54" Whelen Liberty II Solo WCX (Color Choice Available)</t>
  </si>
  <si>
    <t>Class IV Receiver Hitch</t>
  </si>
  <si>
    <t>PSC</t>
  </si>
  <si>
    <t>PBJ</t>
  </si>
  <si>
    <t>Color Upcharge</t>
  </si>
  <si>
    <t>PXJ</t>
  </si>
  <si>
    <t>(PW7) Bright White Clear Coat</t>
  </si>
  <si>
    <t xml:space="preserve">Billet Silver </t>
  </si>
  <si>
    <t>Hydro Blue</t>
  </si>
  <si>
    <t xml:space="preserve">Diamond Black </t>
  </si>
  <si>
    <t>Granit Crystal</t>
  </si>
  <si>
    <t>PAU</t>
  </si>
  <si>
    <t>Upfit Options</t>
  </si>
  <si>
    <t>DT6T98-23A</t>
  </si>
  <si>
    <t>3.6 PENTASTAR V6 ENGINE</t>
  </si>
  <si>
    <t xml:space="preserve">3.0 HURRICANE TWIN TURBO I6 </t>
  </si>
  <si>
    <t>DT6T98-21A</t>
  </si>
  <si>
    <t>Forged Blue</t>
  </si>
  <si>
    <t>PCG</t>
  </si>
  <si>
    <t>33 Gallon Fuel Tank</t>
  </si>
  <si>
    <t>NFF</t>
  </si>
  <si>
    <t>XFH</t>
  </si>
  <si>
    <t>NC</t>
  </si>
  <si>
    <t>MOPAR Front &amp; Rear Rubber Floor Mats</t>
  </si>
  <si>
    <t>CLF</t>
  </si>
  <si>
    <t>MOPAR Black Tubular Side Steps</t>
  </si>
  <si>
    <t>MRU</t>
  </si>
  <si>
    <t>Power Driver Seat Group</t>
  </si>
  <si>
    <t>AFP</t>
  </si>
  <si>
    <t>LT275/65R18C Owl On/Off Road Tires</t>
  </si>
  <si>
    <t>TCP</t>
  </si>
  <si>
    <t>Advanced Safety Group</t>
  </si>
  <si>
    <t>ALP</t>
  </si>
  <si>
    <t>Active Driving Assist System</t>
  </si>
  <si>
    <t>SJJ</t>
  </si>
  <si>
    <t>RDT-EAPEC1A</t>
  </si>
  <si>
    <t>GFX SSV1</t>
  </si>
  <si>
    <r>
      <t xml:space="preserve">Base Ram SSV Prep: </t>
    </r>
    <r>
      <rPr>
        <i/>
        <sz val="11"/>
        <color theme="1"/>
        <rFont val="Calibri"/>
        <family val="2"/>
        <scheme val="minor"/>
      </rPr>
      <t xml:space="preserve">Includes Below
</t>
    </r>
    <r>
      <rPr>
        <i/>
        <sz val="10"/>
        <color theme="1"/>
        <rFont val="Calibri"/>
        <family val="2"/>
        <scheme val="minor"/>
      </rPr>
      <t>• Red/White LED Dome Light in drivers compartment
• Spot Lamp pre-wire   
• Head Light/Tail Light Flash System (Wig Wag Lights)
• Black Ops Black Out System:  Reduces interior lighting to lowest allowable, disables front &amp; rear lighting (except brake &amp; reverse lights)
• Quantity of (3) 20 Amp Ignition Circuits for Upfitter Usage
• Quantity of (3) 20 Amp Battery Circuits for Upfitter Usage</t>
    </r>
    <r>
      <rPr>
        <i/>
        <sz val="11"/>
        <color theme="1"/>
        <rFont val="Calibri"/>
        <family val="2"/>
        <scheme val="minor"/>
      </rPr>
      <t xml:space="preserve">
</t>
    </r>
  </si>
  <si>
    <t>RDT-EMCCC1</t>
  </si>
  <si>
    <t>RDT-IHCCE1</t>
  </si>
  <si>
    <t>HAVIS 24" RAM Specific Console</t>
  </si>
  <si>
    <t>RDT-EWSTQQ1A</t>
  </si>
  <si>
    <t>RDT-EWSGB1</t>
  </si>
  <si>
    <t>RDT-EWLAW1A</t>
  </si>
  <si>
    <t>Roof Mounted 54" Whelen Legacy Duo WCX (Color Choice Available)</t>
  </si>
  <si>
    <t>RDT-EWLAGH1AX</t>
  </si>
  <si>
    <t>RDT-EWLVO1AX</t>
  </si>
  <si>
    <t>RDT-EWLVR1AX</t>
  </si>
  <si>
    <t>Front Visor Mounted Whelen FST Inner Edge 10 Lamp Solo (Color Choice Available)</t>
  </si>
  <si>
    <t>Front Visor Mounted Whelen XLP Inner Edge 12 Lamp Duo (Color Choice Available)</t>
  </si>
  <si>
    <t>Whelen Quad(4) Interior Grill Lights Solo (Color Choice Available)</t>
  </si>
  <si>
    <t>RDT-EWLGK1RRBB </t>
  </si>
  <si>
    <t>RDT-EWLBH1BB</t>
  </si>
  <si>
    <t>Whelen T-Ion Pillar Side Lights (Color Choice Available)</t>
  </si>
  <si>
    <t>RDT-EWLME1RR</t>
  </si>
  <si>
    <t>Whelen LINSV2 Under Mirror Puddle Lights (Color Choice Available)</t>
  </si>
  <si>
    <t>RDT-EWLRL1JAJA</t>
  </si>
  <si>
    <t>RDT-EWLMAZ1</t>
  </si>
  <si>
    <t>RDT-JSBGJ1</t>
  </si>
  <si>
    <t>RDT-ISQBE1</t>
  </si>
  <si>
    <t>Setina 12 VS Steel Partition</t>
  </si>
  <si>
    <t>Whelen Mega T-Series Ion Rear Window Lights</t>
  </si>
  <si>
    <t>Whelen Arges LED Driver Side Spotlamp</t>
  </si>
  <si>
    <t>Single 100W Internal Mounted Whelen SA315P Siren Speaker.</t>
  </si>
  <si>
    <t>Must have Base Ram SSV Prep Option - GFX SSV1 For all options below</t>
  </si>
  <si>
    <t xml:space="preserve">Pre-Wired Motorola Remote Mount Transfer Kit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</si>
</sst>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4" formatCode="_(&quot;$&quot;* #,##0.00_);_(&quot;$&quot;* \(#,##0.00\);_(&quot;$&quot;* &quot;-&quot;??_);_(@_)"/>
    <numFmt numFmtId="164" formatCode="[&lt;=9999999]###\-####;\(###\)\ ###\-####"/>
  </numFmts>
  <fonts count="13"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
      <b/>
      <sz val="14"/>
      <name val="Calibri"/>
      <family val="2"/>
      <scheme val="minor"/>
    </font>
    <font>
      <sz val="11"/>
      <color rgb="FF000000"/>
      <name val="Calibri"/>
      <family val="2"/>
      <scheme val="minor"/>
    </font>
    <font>
      <i/>
      <sz val="11"/>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100">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5" borderId="17" xfId="0" applyFill="1" applyBorder="1" applyAlignment="1" applyProtection="1">
      <alignment horizontal="center" wrapText="1"/>
      <protection locked="0"/>
    </xf>
    <xf numFmtId="0" fontId="0" fillId="0" borderId="4" xfId="0" applyFont="1" applyFill="1" applyBorder="1" applyAlignment="1">
      <alignment horizontal="right"/>
    </xf>
    <xf numFmtId="0" fontId="0" fillId="0" borderId="5" xfId="0" applyFont="1" applyFill="1" applyBorder="1"/>
    <xf numFmtId="0" fontId="0" fillId="5" borderId="6" xfId="0" applyFill="1" applyBorder="1" applyAlignment="1" applyProtection="1">
      <alignment horizontal="left"/>
      <protection locked="0"/>
    </xf>
    <xf numFmtId="0" fontId="0" fillId="0" borderId="5" xfId="0" applyBorder="1" applyAlignment="1" applyProtection="1">
      <alignment horizontal="center"/>
      <protection hidden="1"/>
    </xf>
    <xf numFmtId="0" fontId="9" fillId="4" borderId="6" xfId="0" applyFont="1" applyFill="1" applyBorder="1" applyAlignment="1" applyProtection="1">
      <alignment horizontal="center"/>
      <protection hidden="1"/>
    </xf>
    <xf numFmtId="0" fontId="2" fillId="4" borderId="5" xfId="0" applyFont="1" applyFill="1" applyBorder="1" applyAlignment="1" applyProtection="1">
      <alignment horizontal="center"/>
      <protection hidden="1"/>
    </xf>
    <xf numFmtId="0" fontId="0" fillId="4" borderId="5" xfId="0" applyFill="1" applyBorder="1" applyAlignment="1" applyProtection="1">
      <alignment horizontal="center" wrapText="1"/>
      <protection hidden="1"/>
    </xf>
    <xf numFmtId="0" fontId="2" fillId="0" borderId="4" xfId="0" applyFont="1" applyBorder="1" applyAlignment="1" applyProtection="1">
      <alignment horizontal="right" vertical="top"/>
    </xf>
    <xf numFmtId="0" fontId="0" fillId="0" borderId="5" xfId="0" applyFont="1" applyFill="1" applyBorder="1" applyProtection="1"/>
    <xf numFmtId="0" fontId="2" fillId="0" borderId="6" xfId="0" applyFont="1" applyFill="1" applyBorder="1" applyAlignment="1" applyProtection="1">
      <alignment horizontal="center"/>
    </xf>
    <xf numFmtId="0" fontId="0" fillId="0" borderId="4" xfId="0" applyFont="1" applyFill="1" applyBorder="1" applyAlignment="1" applyProtection="1">
      <alignment horizontal="right"/>
    </xf>
    <xf numFmtId="0" fontId="0" fillId="0" borderId="18" xfId="0" applyFont="1" applyFill="1" applyBorder="1" applyAlignment="1" applyProtection="1">
      <alignment horizontal="right"/>
    </xf>
    <xf numFmtId="44" fontId="0" fillId="0" borderId="5" xfId="1" applyFont="1" applyFill="1" applyBorder="1" applyAlignment="1" applyProtection="1">
      <protection hidden="1"/>
    </xf>
    <xf numFmtId="0" fontId="5" fillId="0" borderId="17" xfId="0" applyFont="1" applyBorder="1" applyAlignment="1" applyProtection="1">
      <alignment horizontal="center"/>
      <protection hidden="1"/>
    </xf>
    <xf numFmtId="44" fontId="0" fillId="0" borderId="17" xfId="1" applyFont="1" applyBorder="1" applyAlignment="1" applyProtection="1">
      <protection hidden="1"/>
    </xf>
    <xf numFmtId="0" fontId="0" fillId="5" borderId="17" xfId="0" applyFill="1" applyBorder="1" applyProtection="1">
      <protection locked="0"/>
    </xf>
    <xf numFmtId="0" fontId="5" fillId="0" borderId="5" xfId="0" applyFont="1" applyBorder="1" applyAlignment="1" applyProtection="1">
      <alignment horizontal="center"/>
      <protection hidden="1"/>
    </xf>
    <xf numFmtId="44" fontId="0" fillId="4" borderId="5" xfId="1" applyFont="1" applyFill="1" applyBorder="1" applyAlignment="1" applyProtection="1">
      <protection hidden="1"/>
    </xf>
    <xf numFmtId="44" fontId="1" fillId="4" borderId="5" xfId="1" applyFont="1" applyFill="1" applyBorder="1" applyAlignment="1" applyProtection="1">
      <protection hidden="1"/>
    </xf>
    <xf numFmtId="0" fontId="2" fillId="0" borderId="5" xfId="0" applyFont="1" applyBorder="1" applyAlignment="1" applyProtection="1">
      <alignment horizontal="left" wrapText="1"/>
      <protection hidden="1"/>
    </xf>
    <xf numFmtId="0" fontId="0" fillId="0" borderId="5" xfId="0" applyBorder="1" applyAlignment="1" applyProtection="1">
      <alignment horizontal="center"/>
      <protection hidden="1"/>
    </xf>
    <xf numFmtId="0" fontId="2" fillId="0" borderId="4" xfId="0" applyFont="1" applyBorder="1" applyAlignment="1" applyProtection="1">
      <alignment wrapText="1"/>
      <protection hidden="1"/>
    </xf>
    <xf numFmtId="8" fontId="0" fillId="0" borderId="5" xfId="1" applyNumberFormat="1" applyFont="1" applyFill="1" applyBorder="1" applyAlignment="1" applyProtection="1">
      <protection hidden="1"/>
    </xf>
    <xf numFmtId="0" fontId="0" fillId="0" borderId="5" xfId="0" applyBorder="1" applyAlignment="1" applyProtection="1">
      <alignment horizontal="center"/>
      <protection hidden="1"/>
    </xf>
    <xf numFmtId="0" fontId="0" fillId="0" borderId="5" xfId="0" applyBorder="1" applyAlignment="1" applyProtection="1">
      <alignment horizontal="center"/>
      <protection hidden="1"/>
    </xf>
    <xf numFmtId="44" fontId="10" fillId="0" borderId="5" xfId="1" applyFont="1" applyBorder="1"/>
    <xf numFmtId="0" fontId="0" fillId="0" borderId="5" xfId="0" applyBorder="1" applyAlignment="1">
      <alignment horizontal="center"/>
    </xf>
    <xf numFmtId="44" fontId="0" fillId="0" borderId="5" xfId="1" applyFont="1" applyBorder="1" applyAlignment="1"/>
    <xf numFmtId="0" fontId="0" fillId="0" borderId="4" xfId="0" applyFill="1" applyBorder="1" applyAlignment="1" applyProtection="1">
      <alignment wrapText="1"/>
      <protection hidden="1"/>
    </xf>
    <xf numFmtId="0" fontId="0" fillId="0" borderId="5" xfId="0" applyFill="1" applyBorder="1"/>
    <xf numFmtId="0" fontId="0" fillId="0" borderId="5" xfId="0" applyFill="1" applyBorder="1" applyAlignment="1" applyProtection="1">
      <alignment wrapText="1"/>
      <protection hidden="1"/>
    </xf>
    <xf numFmtId="44" fontId="0" fillId="0" borderId="5" xfId="1" applyFont="1" applyFill="1" applyBorder="1" applyAlignment="1" applyProtection="1">
      <alignment horizontal="right"/>
      <protection hidden="1"/>
    </xf>
    <xf numFmtId="0" fontId="0" fillId="0" borderId="16" xfId="0" applyFill="1" applyBorder="1" applyAlignment="1" applyProtection="1">
      <alignment wrapText="1"/>
      <protection hidden="1"/>
    </xf>
    <xf numFmtId="44" fontId="0" fillId="0" borderId="5" xfId="0" applyNumberFormat="1" applyBorder="1" applyProtection="1">
      <protection hidden="1"/>
    </xf>
    <xf numFmtId="0" fontId="0" fillId="0" borderId="5" xfId="0" applyFont="1" applyFill="1" applyBorder="1" applyAlignment="1" applyProtection="1">
      <alignment wrapText="1"/>
      <protection hidden="1"/>
    </xf>
    <xf numFmtId="0" fontId="0" fillId="0" borderId="5" xfId="0" applyFont="1" applyFill="1" applyBorder="1" applyAlignment="1" applyProtection="1">
      <alignment vertical="center" wrapText="1"/>
      <protection hidden="1"/>
    </xf>
    <xf numFmtId="49" fontId="5" fillId="0" borderId="5" xfId="0" applyNumberFormat="1" applyFont="1" applyFill="1" applyBorder="1" applyAlignment="1" applyProtection="1">
      <alignment wrapText="1" shrinkToFit="1"/>
      <protection hidden="1"/>
    </xf>
    <xf numFmtId="49" fontId="5" fillId="0" borderId="5" xfId="0" applyNumberFormat="1" applyFont="1" applyBorder="1" applyAlignment="1" applyProtection="1">
      <alignment wrapText="1" shrinkToFit="1"/>
      <protection hidden="1"/>
    </xf>
    <xf numFmtId="0" fontId="0" fillId="0" borderId="5" xfId="0" applyBorder="1" applyAlignment="1" applyProtection="1">
      <alignment wrapText="1"/>
      <protection hidden="1"/>
    </xf>
    <xf numFmtId="44" fontId="0" fillId="0" borderId="5" xfId="0" applyNumberFormat="1" applyBorder="1" applyAlignment="1" applyProtection="1">
      <alignment horizontal="center"/>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2" fillId="0" borderId="5" xfId="0" applyFont="1" applyBorder="1" applyAlignment="1" applyProtection="1">
      <alignment horizontal="center" wrapText="1"/>
      <protection hidden="1"/>
    </xf>
    <xf numFmtId="0" fontId="2" fillId="0" borderId="6" xfId="0" applyFont="1" applyBorder="1" applyAlignment="1" applyProtection="1">
      <alignment horizontal="center" wrapText="1"/>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5" xfId="0" applyBorder="1" applyAlignment="1" applyProtection="1">
      <alignment horizontal="center"/>
      <protection hidden="1"/>
    </xf>
    <xf numFmtId="0" fontId="8" fillId="3" borderId="5" xfId="0" applyFont="1" applyFill="1" applyBorder="1" applyAlignment="1" applyProtection="1">
      <alignment horizontal="center"/>
      <protection hidden="1"/>
    </xf>
    <xf numFmtId="0" fontId="0" fillId="0" borderId="24" xfId="0" applyFont="1" applyBorder="1" applyAlignment="1" applyProtection="1">
      <alignment horizontal="center" vertical="center" wrapText="1"/>
      <protection hidden="1"/>
    </xf>
    <xf numFmtId="0" fontId="0" fillId="0" borderId="25"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hidden="1"/>
    </xf>
    <xf numFmtId="0" fontId="0" fillId="4" borderId="19" xfId="0" applyFill="1" applyBorder="1" applyAlignment="1" applyProtection="1">
      <alignment horizontal="center" wrapText="1"/>
      <protection hidden="1"/>
    </xf>
    <xf numFmtId="0" fontId="0" fillId="4" borderId="20" xfId="0" applyFill="1" applyBorder="1" applyAlignment="1" applyProtection="1">
      <alignment horizontal="center" wrapText="1"/>
      <protection hidden="1"/>
    </xf>
    <xf numFmtId="0" fontId="8" fillId="3" borderId="27"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8" fillId="3" borderId="23" xfId="0" applyFont="1" applyFill="1" applyBorder="1" applyAlignment="1" applyProtection="1">
      <alignment horizontal="center"/>
      <protection hidden="1"/>
    </xf>
    <xf numFmtId="0" fontId="2" fillId="0" borderId="24" xfId="0" applyFont="1" applyFill="1" applyBorder="1" applyAlignment="1" applyProtection="1">
      <alignment horizontal="center"/>
      <protection hidden="1"/>
    </xf>
    <xf numFmtId="0" fontId="2" fillId="0" borderId="25" xfId="0" applyFont="1" applyFill="1" applyBorder="1" applyAlignment="1" applyProtection="1">
      <alignment horizontal="center"/>
      <protection hidden="1"/>
    </xf>
    <xf numFmtId="0" fontId="2" fillId="0" borderId="26" xfId="0" applyFont="1" applyFill="1" applyBorder="1" applyAlignment="1" applyProtection="1">
      <alignment horizontal="center"/>
      <protection hidden="1"/>
    </xf>
    <xf numFmtId="0" fontId="0" fillId="0" borderId="19" xfId="0" applyFill="1" applyBorder="1" applyAlignment="1" applyProtection="1">
      <alignment horizontal="left"/>
    </xf>
    <xf numFmtId="0" fontId="0" fillId="0" borderId="20" xfId="0" applyFill="1" applyBorder="1" applyAlignment="1" applyProtection="1">
      <alignment horizontal="left"/>
    </xf>
    <xf numFmtId="164" fontId="0" fillId="0" borderId="19" xfId="0" applyNumberFormat="1" applyFill="1" applyBorder="1" applyAlignment="1" applyProtection="1">
      <alignment horizontal="left"/>
    </xf>
    <xf numFmtId="164" fontId="0" fillId="0" borderId="14" xfId="0" applyNumberFormat="1" applyFill="1" applyBorder="1" applyAlignment="1" applyProtection="1">
      <alignment horizontal="left"/>
    </xf>
    <xf numFmtId="164" fontId="0" fillId="0" borderId="15" xfId="0" applyNumberFormat="1" applyFill="1" applyBorder="1" applyAlignment="1" applyProtection="1">
      <alignment horizontal="left"/>
    </xf>
    <xf numFmtId="0" fontId="0" fillId="0" borderId="21" xfId="0" applyFill="1" applyBorder="1" applyAlignment="1" applyProtection="1">
      <alignment horizontal="left"/>
    </xf>
    <xf numFmtId="0" fontId="0" fillId="0" borderId="22" xfId="0" applyFill="1" applyBorder="1" applyAlignment="1" applyProtection="1">
      <alignment horizontal="left"/>
    </xf>
    <xf numFmtId="0" fontId="0" fillId="0" borderId="23" xfId="0" applyFill="1" applyBorder="1" applyAlignment="1" applyProtection="1">
      <alignment horizontal="left"/>
    </xf>
    <xf numFmtId="0" fontId="0" fillId="0" borderId="1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20" xfId="0" applyBorder="1" applyAlignment="1" applyProtection="1">
      <alignment horizontal="center"/>
      <protection hidden="1"/>
    </xf>
    <xf numFmtId="0" fontId="0" fillId="5" borderId="5" xfId="0" applyFill="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6"/>
  <sheetViews>
    <sheetView tabSelected="1" view="pageLayout" zoomScale="90" zoomScaleNormal="150" zoomScaleSheetLayoutView="115" zoomScalePageLayoutView="90" workbookViewId="0">
      <selection activeCell="A39" sqref="A39"/>
    </sheetView>
  </sheetViews>
  <sheetFormatPr defaultRowHeight="15" x14ac:dyDescent="0.25"/>
  <cols>
    <col min="1" max="1" width="33.7109375" customWidth="1"/>
    <col min="2" max="2" width="16.140625" customWidth="1"/>
    <col min="3" max="3" width="15.42578125" bestFit="1" customWidth="1"/>
    <col min="4" max="4" width="14.42578125" customWidth="1"/>
    <col min="5" max="5" width="16.7109375" customWidth="1"/>
  </cols>
  <sheetData>
    <row r="1" spans="1:5" ht="19.5" thickTop="1" x14ac:dyDescent="0.3">
      <c r="A1" s="55" t="s">
        <v>0</v>
      </c>
      <c r="B1" s="56"/>
      <c r="C1" s="56"/>
      <c r="D1" s="56"/>
      <c r="E1" s="57"/>
    </row>
    <row r="2" spans="1:5" ht="21" x14ac:dyDescent="0.35">
      <c r="A2" s="58" t="s">
        <v>1</v>
      </c>
      <c r="B2" s="59"/>
      <c r="C2" s="59"/>
      <c r="D2" s="59"/>
      <c r="E2" s="60"/>
    </row>
    <row r="3" spans="1:5" ht="180" customHeight="1" x14ac:dyDescent="0.25">
      <c r="A3" s="61" t="s">
        <v>2</v>
      </c>
      <c r="B3" s="62"/>
      <c r="C3" s="62"/>
      <c r="D3" s="62"/>
      <c r="E3" s="63"/>
    </row>
    <row r="4" spans="1:5" ht="21" x14ac:dyDescent="0.35">
      <c r="A4" s="1" t="s">
        <v>3</v>
      </c>
      <c r="B4" s="2" t="s">
        <v>4</v>
      </c>
      <c r="C4" s="3">
        <v>16</v>
      </c>
      <c r="D4" s="4" t="s">
        <v>5</v>
      </c>
      <c r="E4" s="18" t="s">
        <v>48</v>
      </c>
    </row>
    <row r="5" spans="1:5" x14ac:dyDescent="0.25">
      <c r="A5" s="5" t="s">
        <v>6</v>
      </c>
      <c r="B5" s="19">
        <v>4400023795</v>
      </c>
      <c r="C5" s="2" t="s">
        <v>7</v>
      </c>
      <c r="D5" s="64" t="s">
        <v>43</v>
      </c>
      <c r="E5" s="65"/>
    </row>
    <row r="6" spans="1:5" ht="21" x14ac:dyDescent="0.35">
      <c r="A6" s="66" t="s">
        <v>8</v>
      </c>
      <c r="B6" s="67"/>
      <c r="C6" s="67"/>
      <c r="D6" s="67"/>
      <c r="E6" s="68"/>
    </row>
    <row r="7" spans="1:5" x14ac:dyDescent="0.25">
      <c r="A7" s="6" t="s">
        <v>9</v>
      </c>
      <c r="B7" s="7" t="s">
        <v>10</v>
      </c>
      <c r="C7" s="7" t="s">
        <v>11</v>
      </c>
      <c r="D7" s="7" t="s">
        <v>12</v>
      </c>
      <c r="E7" s="8" t="s">
        <v>13</v>
      </c>
    </row>
    <row r="8" spans="1:5" x14ac:dyDescent="0.25">
      <c r="A8" s="9" t="s">
        <v>67</v>
      </c>
      <c r="B8" s="10" t="s">
        <v>66</v>
      </c>
      <c r="C8" s="39">
        <v>41390</v>
      </c>
      <c r="D8" s="11"/>
      <c r="E8" s="12">
        <f>$C8*D8</f>
        <v>0</v>
      </c>
    </row>
    <row r="9" spans="1:5" x14ac:dyDescent="0.25">
      <c r="A9" s="9" t="s">
        <v>68</v>
      </c>
      <c r="B9" s="10" t="s">
        <v>69</v>
      </c>
      <c r="C9" s="39">
        <v>43970</v>
      </c>
      <c r="D9" s="11"/>
      <c r="E9" s="12">
        <f>$C9*D9</f>
        <v>0</v>
      </c>
    </row>
    <row r="10" spans="1:5" ht="18.75" x14ac:dyDescent="0.3">
      <c r="A10" s="69" t="s">
        <v>14</v>
      </c>
      <c r="B10" s="70"/>
      <c r="C10" s="70"/>
      <c r="D10" s="70"/>
      <c r="E10" s="71"/>
    </row>
    <row r="11" spans="1:5" x14ac:dyDescent="0.25">
      <c r="A11" s="20" t="s">
        <v>59</v>
      </c>
      <c r="B11" s="13"/>
      <c r="C11" s="80" t="s">
        <v>15</v>
      </c>
      <c r="D11" s="81"/>
      <c r="E11" s="13"/>
    </row>
    <row r="12" spans="1:5" ht="18.75" x14ac:dyDescent="0.3">
      <c r="A12" s="72" t="s">
        <v>16</v>
      </c>
      <c r="B12" s="73"/>
      <c r="C12" s="73"/>
      <c r="D12" s="73"/>
      <c r="E12" s="74"/>
    </row>
    <row r="13" spans="1:5" ht="14.45" customHeight="1" x14ac:dyDescent="0.25">
      <c r="A13" s="35" t="s">
        <v>57</v>
      </c>
      <c r="B13" s="7" t="s">
        <v>18</v>
      </c>
      <c r="C13" s="33" t="s">
        <v>19</v>
      </c>
      <c r="D13" s="7" t="s">
        <v>20</v>
      </c>
      <c r="E13" s="8" t="s">
        <v>13</v>
      </c>
    </row>
    <row r="14" spans="1:5" ht="14.45" customHeight="1" x14ac:dyDescent="0.25">
      <c r="A14" s="9" t="s">
        <v>60</v>
      </c>
      <c r="B14" s="34" t="s">
        <v>55</v>
      </c>
      <c r="C14" s="26">
        <v>272</v>
      </c>
      <c r="D14" s="11"/>
      <c r="E14" s="12">
        <f>IF(D14="Yes",$C14*SUM($D$8:$D$9),0)</f>
        <v>0</v>
      </c>
    </row>
    <row r="15" spans="1:5" ht="14.45" customHeight="1" x14ac:dyDescent="0.25">
      <c r="A15" s="9" t="s">
        <v>61</v>
      </c>
      <c r="B15" s="34" t="s">
        <v>56</v>
      </c>
      <c r="C15" s="26">
        <v>225</v>
      </c>
      <c r="D15" s="11"/>
      <c r="E15" s="12">
        <f t="shared" ref="E15:E31" si="0">IF(D15="Yes",$C15*SUM($D$8:$D$9),0)</f>
        <v>0</v>
      </c>
    </row>
    <row r="16" spans="1:5" x14ac:dyDescent="0.25">
      <c r="A16" s="9" t="s">
        <v>70</v>
      </c>
      <c r="B16" s="34" t="s">
        <v>71</v>
      </c>
      <c r="C16" s="26">
        <v>272</v>
      </c>
      <c r="D16" s="11"/>
      <c r="E16" s="12">
        <f t="shared" si="0"/>
        <v>0</v>
      </c>
    </row>
    <row r="17" spans="1:5" x14ac:dyDescent="0.25">
      <c r="A17" s="9" t="s">
        <v>62</v>
      </c>
      <c r="B17" s="34" t="s">
        <v>58</v>
      </c>
      <c r="C17" s="26">
        <v>225</v>
      </c>
      <c r="D17" s="11"/>
      <c r="E17" s="12">
        <f t="shared" si="0"/>
        <v>0</v>
      </c>
    </row>
    <row r="18" spans="1:5" x14ac:dyDescent="0.25">
      <c r="A18" s="9" t="s">
        <v>63</v>
      </c>
      <c r="B18" s="37" t="s">
        <v>64</v>
      </c>
      <c r="C18" s="26">
        <v>272</v>
      </c>
      <c r="D18" s="11"/>
      <c r="E18" s="12">
        <f t="shared" si="0"/>
        <v>0</v>
      </c>
    </row>
    <row r="19" spans="1:5" ht="30" x14ac:dyDescent="0.25">
      <c r="A19" s="6" t="s">
        <v>17</v>
      </c>
      <c r="B19" s="7" t="s">
        <v>18</v>
      </c>
      <c r="C19" s="33" t="s">
        <v>19</v>
      </c>
      <c r="D19" s="7" t="s">
        <v>20</v>
      </c>
      <c r="E19" s="8" t="s">
        <v>13</v>
      </c>
    </row>
    <row r="20" spans="1:5" x14ac:dyDescent="0.25">
      <c r="A20" s="42" t="s">
        <v>23</v>
      </c>
      <c r="B20" s="17" t="s">
        <v>24</v>
      </c>
      <c r="C20" s="26">
        <v>456</v>
      </c>
      <c r="D20" s="11"/>
      <c r="E20" s="12">
        <f t="shared" si="0"/>
        <v>0</v>
      </c>
    </row>
    <row r="21" spans="1:5" x14ac:dyDescent="0.25">
      <c r="A21" s="42" t="s">
        <v>72</v>
      </c>
      <c r="B21" s="17" t="s">
        <v>73</v>
      </c>
      <c r="C21" s="26">
        <v>406</v>
      </c>
      <c r="D21" s="11"/>
      <c r="E21" s="12">
        <f t="shared" si="0"/>
        <v>0</v>
      </c>
    </row>
    <row r="22" spans="1:5" x14ac:dyDescent="0.25">
      <c r="A22" s="43" t="s">
        <v>76</v>
      </c>
      <c r="B22" s="40" t="s">
        <v>77</v>
      </c>
      <c r="C22" s="41">
        <v>197</v>
      </c>
      <c r="D22" s="11"/>
      <c r="E22" s="12">
        <f t="shared" si="0"/>
        <v>0</v>
      </c>
    </row>
    <row r="23" spans="1:5" x14ac:dyDescent="0.25">
      <c r="A23" s="44" t="s">
        <v>78</v>
      </c>
      <c r="B23" s="38" t="s">
        <v>79</v>
      </c>
      <c r="C23" s="26">
        <v>640</v>
      </c>
      <c r="D23" s="11"/>
      <c r="E23" s="12">
        <f t="shared" si="0"/>
        <v>0</v>
      </c>
    </row>
    <row r="24" spans="1:5" x14ac:dyDescent="0.25">
      <c r="A24" s="43" t="s">
        <v>80</v>
      </c>
      <c r="B24" s="38" t="s">
        <v>81</v>
      </c>
      <c r="C24" s="26">
        <v>225</v>
      </c>
      <c r="D24" s="11"/>
      <c r="E24" s="12">
        <f t="shared" si="0"/>
        <v>0</v>
      </c>
    </row>
    <row r="25" spans="1:5" ht="18.75" customHeight="1" x14ac:dyDescent="0.25">
      <c r="A25" s="44" t="s">
        <v>82</v>
      </c>
      <c r="B25" s="38" t="s">
        <v>83</v>
      </c>
      <c r="C25" s="26">
        <v>225</v>
      </c>
      <c r="D25" s="11"/>
      <c r="E25" s="12">
        <f t="shared" si="0"/>
        <v>0</v>
      </c>
    </row>
    <row r="26" spans="1:5" x14ac:dyDescent="0.25">
      <c r="A26" s="44" t="s">
        <v>84</v>
      </c>
      <c r="B26" s="38" t="s">
        <v>85</v>
      </c>
      <c r="C26" s="26">
        <v>1192</v>
      </c>
      <c r="D26" s="11"/>
      <c r="E26" s="12">
        <f t="shared" si="0"/>
        <v>0</v>
      </c>
    </row>
    <row r="27" spans="1:5" x14ac:dyDescent="0.25">
      <c r="A27" s="43" t="s">
        <v>86</v>
      </c>
      <c r="B27" s="38" t="s">
        <v>87</v>
      </c>
      <c r="C27" s="26">
        <v>364</v>
      </c>
      <c r="D27" s="11"/>
      <c r="E27" s="12">
        <f t="shared" si="0"/>
        <v>0</v>
      </c>
    </row>
    <row r="28" spans="1:5" x14ac:dyDescent="0.25">
      <c r="A28" s="42" t="s">
        <v>25</v>
      </c>
      <c r="B28" s="17" t="s">
        <v>26</v>
      </c>
      <c r="C28" s="26">
        <v>272</v>
      </c>
      <c r="D28" s="11"/>
      <c r="E28" s="12">
        <f t="shared" si="0"/>
        <v>0</v>
      </c>
    </row>
    <row r="29" spans="1:5" x14ac:dyDescent="0.25">
      <c r="A29" s="42" t="s">
        <v>54</v>
      </c>
      <c r="B29" s="17" t="s">
        <v>74</v>
      </c>
      <c r="C29" s="45" t="s">
        <v>75</v>
      </c>
      <c r="D29" s="11"/>
      <c r="E29" s="12">
        <f>IF(D29="Yes",0*SUM($D$8:$D$9),0)</f>
        <v>0</v>
      </c>
    </row>
    <row r="30" spans="1:5" x14ac:dyDescent="0.25">
      <c r="A30" s="42" t="s">
        <v>21</v>
      </c>
      <c r="B30" s="34" t="s">
        <v>22</v>
      </c>
      <c r="C30" s="26">
        <v>180</v>
      </c>
      <c r="D30" s="11"/>
      <c r="E30" s="12">
        <f t="shared" si="0"/>
        <v>0</v>
      </c>
    </row>
    <row r="31" spans="1:5" ht="198" x14ac:dyDescent="0.25">
      <c r="A31" s="42" t="s">
        <v>90</v>
      </c>
      <c r="B31" s="38" t="s">
        <v>89</v>
      </c>
      <c r="C31" s="26">
        <v>2350</v>
      </c>
      <c r="D31" s="11"/>
      <c r="E31" s="12">
        <f t="shared" si="0"/>
        <v>0</v>
      </c>
    </row>
    <row r="32" spans="1:5" ht="16.5" customHeight="1" thickBot="1" x14ac:dyDescent="0.35">
      <c r="A32" s="82" t="s">
        <v>65</v>
      </c>
      <c r="B32" s="83"/>
      <c r="C32" s="83"/>
      <c r="D32" s="83"/>
      <c r="E32" s="84"/>
    </row>
    <row r="33" spans="1:5" ht="16.5" thickTop="1" thickBot="1" x14ac:dyDescent="0.3">
      <c r="A33" s="85" t="s">
        <v>117</v>
      </c>
      <c r="B33" s="86"/>
      <c r="C33" s="86"/>
      <c r="D33" s="86"/>
      <c r="E33" s="87"/>
    </row>
    <row r="34" spans="1:5" ht="16.5" thickTop="1" thickBot="1" x14ac:dyDescent="0.3">
      <c r="A34" s="77" t="s">
        <v>49</v>
      </c>
      <c r="B34" s="78"/>
      <c r="C34" s="78"/>
      <c r="D34" s="78"/>
      <c r="E34" s="79"/>
    </row>
    <row r="35" spans="1:5" ht="30.75" thickTop="1" x14ac:dyDescent="0.25">
      <c r="A35" s="46" t="s">
        <v>51</v>
      </c>
      <c r="B35" s="27" t="s">
        <v>88</v>
      </c>
      <c r="C35" s="28">
        <v>2256</v>
      </c>
      <c r="D35" s="29"/>
      <c r="E35" s="12">
        <f t="shared" ref="E35:E50" si="1">IF(D35="Yes",$C35*SUM($D$8:$D$9),0)</f>
        <v>0</v>
      </c>
    </row>
    <row r="36" spans="1:5" x14ac:dyDescent="0.25">
      <c r="A36" s="42" t="s">
        <v>93</v>
      </c>
      <c r="B36" s="30" t="s">
        <v>92</v>
      </c>
      <c r="C36" s="31">
        <v>1403</v>
      </c>
      <c r="D36" s="29"/>
      <c r="E36" s="12">
        <f t="shared" si="1"/>
        <v>0</v>
      </c>
    </row>
    <row r="37" spans="1:5" ht="30" x14ac:dyDescent="0.25">
      <c r="A37" s="42" t="s">
        <v>118</v>
      </c>
      <c r="B37" s="30" t="s">
        <v>91</v>
      </c>
      <c r="C37" s="26">
        <v>467</v>
      </c>
      <c r="D37" s="29"/>
      <c r="E37" s="12">
        <f t="shared" si="1"/>
        <v>0</v>
      </c>
    </row>
    <row r="38" spans="1:5" ht="30" x14ac:dyDescent="0.25">
      <c r="A38" s="42" t="s">
        <v>52</v>
      </c>
      <c r="B38" s="30" t="s">
        <v>94</v>
      </c>
      <c r="C38" s="26">
        <v>1755</v>
      </c>
      <c r="D38" s="29"/>
      <c r="E38" s="12">
        <f t="shared" si="1"/>
        <v>0</v>
      </c>
    </row>
    <row r="39" spans="1:5" ht="30" x14ac:dyDescent="0.25">
      <c r="A39" s="42" t="s">
        <v>116</v>
      </c>
      <c r="B39" s="30" t="s">
        <v>95</v>
      </c>
      <c r="C39" s="26">
        <v>499</v>
      </c>
      <c r="D39" s="11"/>
      <c r="E39" s="12">
        <f t="shared" si="1"/>
        <v>0</v>
      </c>
    </row>
    <row r="40" spans="1:5" ht="30" x14ac:dyDescent="0.25">
      <c r="A40" s="44" t="s">
        <v>53</v>
      </c>
      <c r="B40" s="30" t="s">
        <v>96</v>
      </c>
      <c r="C40" s="36">
        <v>3620</v>
      </c>
      <c r="D40" s="11"/>
      <c r="E40" s="12">
        <f t="shared" si="1"/>
        <v>0</v>
      </c>
    </row>
    <row r="41" spans="1:5" ht="30" x14ac:dyDescent="0.25">
      <c r="A41" s="44" t="s">
        <v>97</v>
      </c>
      <c r="B41" s="30" t="s">
        <v>98</v>
      </c>
      <c r="C41" s="36">
        <v>3664</v>
      </c>
      <c r="D41" s="11"/>
      <c r="E41" s="12">
        <f t="shared" si="1"/>
        <v>0</v>
      </c>
    </row>
    <row r="42" spans="1:5" ht="45" x14ac:dyDescent="0.25">
      <c r="A42" s="44" t="s">
        <v>101</v>
      </c>
      <c r="B42" s="30" t="s">
        <v>99</v>
      </c>
      <c r="C42" s="36">
        <v>1348</v>
      </c>
      <c r="D42" s="11"/>
      <c r="E42" s="47">
        <f t="shared" si="1"/>
        <v>0</v>
      </c>
    </row>
    <row r="43" spans="1:5" ht="45" x14ac:dyDescent="0.25">
      <c r="A43" s="44" t="s">
        <v>102</v>
      </c>
      <c r="B43" s="30" t="s">
        <v>100</v>
      </c>
      <c r="C43" s="36">
        <v>2229</v>
      </c>
      <c r="D43" s="11"/>
      <c r="E43" s="47">
        <f t="shared" si="1"/>
        <v>0</v>
      </c>
    </row>
    <row r="44" spans="1:5" ht="33.75" customHeight="1" x14ac:dyDescent="0.25">
      <c r="A44" s="48" t="s">
        <v>103</v>
      </c>
      <c r="B44" s="30" t="s">
        <v>104</v>
      </c>
      <c r="C44" s="32">
        <v>866</v>
      </c>
      <c r="D44" s="11"/>
      <c r="E44" s="47">
        <f t="shared" si="1"/>
        <v>0</v>
      </c>
    </row>
    <row r="45" spans="1:5" ht="45" x14ac:dyDescent="0.25">
      <c r="A45" s="49" t="s">
        <v>108</v>
      </c>
      <c r="B45" s="30" t="s">
        <v>107</v>
      </c>
      <c r="C45" s="32">
        <v>662</v>
      </c>
      <c r="D45" s="11"/>
      <c r="E45" s="47">
        <f t="shared" si="1"/>
        <v>0</v>
      </c>
    </row>
    <row r="46" spans="1:5" ht="30" x14ac:dyDescent="0.25">
      <c r="A46" s="50" t="s">
        <v>106</v>
      </c>
      <c r="B46" s="30" t="s">
        <v>105</v>
      </c>
      <c r="C46" s="26">
        <v>692</v>
      </c>
      <c r="D46" s="11"/>
      <c r="E46" s="47">
        <f t="shared" si="1"/>
        <v>0</v>
      </c>
    </row>
    <row r="47" spans="1:5" ht="30" x14ac:dyDescent="0.25">
      <c r="A47" s="51" t="s">
        <v>114</v>
      </c>
      <c r="B47" s="30" t="s">
        <v>109</v>
      </c>
      <c r="C47" s="26">
        <v>793</v>
      </c>
      <c r="D47" s="11"/>
      <c r="E47" s="47">
        <f t="shared" si="1"/>
        <v>0</v>
      </c>
    </row>
    <row r="48" spans="1:5" ht="30" x14ac:dyDescent="0.25">
      <c r="A48" s="52" t="s">
        <v>115</v>
      </c>
      <c r="B48" s="30" t="s">
        <v>110</v>
      </c>
      <c r="C48" s="26">
        <v>1387</v>
      </c>
      <c r="D48" s="11"/>
      <c r="E48" s="47">
        <f t="shared" si="1"/>
        <v>0</v>
      </c>
    </row>
    <row r="49" spans="1:5" x14ac:dyDescent="0.25">
      <c r="A49" s="52" t="s">
        <v>50</v>
      </c>
      <c r="B49" s="30" t="s">
        <v>111</v>
      </c>
      <c r="C49" s="26">
        <v>772</v>
      </c>
      <c r="D49" s="11"/>
      <c r="E49" s="47">
        <f t="shared" si="1"/>
        <v>0</v>
      </c>
    </row>
    <row r="50" spans="1:5" x14ac:dyDescent="0.25">
      <c r="A50" s="52" t="s">
        <v>113</v>
      </c>
      <c r="B50" s="30" t="s">
        <v>112</v>
      </c>
      <c r="C50" s="31">
        <v>1435</v>
      </c>
      <c r="D50" s="11"/>
      <c r="E50" s="47">
        <f t="shared" si="1"/>
        <v>0</v>
      </c>
    </row>
    <row r="51" spans="1:5" x14ac:dyDescent="0.25">
      <c r="A51" s="75" t="s">
        <v>27</v>
      </c>
      <c r="B51" s="75"/>
      <c r="C51" s="75"/>
      <c r="D51" s="10" t="s">
        <v>28</v>
      </c>
      <c r="E51" s="53">
        <f>IF(SUM(D8:D9)=0,0,SUM(E8:E50)/SUM(D8:D9))</f>
        <v>0</v>
      </c>
    </row>
    <row r="52" spans="1:5" ht="18.75" x14ac:dyDescent="0.3">
      <c r="A52" s="76" t="s">
        <v>29</v>
      </c>
      <c r="B52" s="76"/>
      <c r="C52" s="76"/>
      <c r="D52" s="76"/>
      <c r="E52" s="76"/>
    </row>
    <row r="53" spans="1:5" x14ac:dyDescent="0.25">
      <c r="A53" s="54" t="s">
        <v>30</v>
      </c>
      <c r="B53" s="54"/>
      <c r="C53" s="54"/>
      <c r="D53" s="54"/>
      <c r="E53" s="47">
        <f>ROUND(0.0035*E51,2)</f>
        <v>0</v>
      </c>
    </row>
    <row r="54" spans="1:5" x14ac:dyDescent="0.25">
      <c r="A54" s="54" t="s">
        <v>31</v>
      </c>
      <c r="B54" s="54"/>
      <c r="C54" s="54"/>
      <c r="D54" s="54"/>
      <c r="E54" s="47">
        <f>5*2.25</f>
        <v>11.25</v>
      </c>
    </row>
    <row r="55" spans="1:5" x14ac:dyDescent="0.25">
      <c r="A55" s="54" t="s">
        <v>47</v>
      </c>
      <c r="B55" s="54"/>
      <c r="C55" s="54"/>
      <c r="D55" s="54"/>
      <c r="E55" s="47">
        <v>18</v>
      </c>
    </row>
    <row r="56" spans="1:5" x14ac:dyDescent="0.25">
      <c r="A56" s="96" t="s">
        <v>32</v>
      </c>
      <c r="B56" s="97"/>
      <c r="C56" s="98"/>
      <c r="D56" s="10" t="s">
        <v>28</v>
      </c>
      <c r="E56" s="12">
        <f>IF(SUM(E51:E55)&lt;100,0,SUM(E51:E55))</f>
        <v>0</v>
      </c>
    </row>
    <row r="57" spans="1:5" x14ac:dyDescent="0.25">
      <c r="A57" s="96" t="s">
        <v>33</v>
      </c>
      <c r="B57" s="97"/>
      <c r="C57" s="98"/>
      <c r="D57" s="10" t="str">
        <f>IF(D8=0,"",IF(D8=1,"1 Vehicle",D8&amp;"Vehicles"))</f>
        <v/>
      </c>
      <c r="E57" s="12">
        <f>E56*SUM(D8:D9)</f>
        <v>0</v>
      </c>
    </row>
    <row r="58" spans="1:5" ht="18.75" x14ac:dyDescent="0.3">
      <c r="A58" s="72" t="s">
        <v>34</v>
      </c>
      <c r="B58" s="73"/>
      <c r="C58" s="73"/>
      <c r="D58" s="73"/>
      <c r="E58" s="74"/>
    </row>
    <row r="59" spans="1:5" x14ac:dyDescent="0.25">
      <c r="A59" s="14" t="s">
        <v>35</v>
      </c>
      <c r="B59" s="99"/>
      <c r="C59" s="99"/>
      <c r="D59" s="15" t="s">
        <v>36</v>
      </c>
      <c r="E59" s="16"/>
    </row>
    <row r="60" spans="1:5" x14ac:dyDescent="0.25">
      <c r="A60" s="14" t="s">
        <v>37</v>
      </c>
      <c r="B60" s="99"/>
      <c r="C60" s="99"/>
      <c r="D60" s="15" t="s">
        <v>38</v>
      </c>
      <c r="E60" s="16"/>
    </row>
    <row r="61" spans="1:5" x14ac:dyDescent="0.25">
      <c r="A61" s="14" t="s">
        <v>39</v>
      </c>
      <c r="B61" s="99"/>
      <c r="C61" s="99"/>
      <c r="D61" s="15" t="s">
        <v>40</v>
      </c>
      <c r="E61" s="16"/>
    </row>
    <row r="62" spans="1:5" ht="18.75" x14ac:dyDescent="0.3">
      <c r="A62" s="72" t="s">
        <v>41</v>
      </c>
      <c r="B62" s="73"/>
      <c r="C62" s="73"/>
      <c r="D62" s="73"/>
      <c r="E62" s="74"/>
    </row>
    <row r="63" spans="1:5" x14ac:dyDescent="0.25">
      <c r="A63" s="21" t="s">
        <v>43</v>
      </c>
      <c r="B63" s="88" t="s">
        <v>44</v>
      </c>
      <c r="C63" s="89"/>
      <c r="D63" s="22" t="s">
        <v>42</v>
      </c>
      <c r="E63" s="23">
        <v>310030443</v>
      </c>
    </row>
    <row r="64" spans="1:5" x14ac:dyDescent="0.25">
      <c r="A64" s="24" t="s">
        <v>37</v>
      </c>
      <c r="B64" s="90" t="s">
        <v>45</v>
      </c>
      <c r="C64" s="91"/>
      <c r="D64" s="91"/>
      <c r="E64" s="92"/>
    </row>
    <row r="65" spans="1:5" ht="15.75" thickBot="1" x14ac:dyDescent="0.3">
      <c r="A65" s="25" t="s">
        <v>39</v>
      </c>
      <c r="B65" s="93" t="s">
        <v>46</v>
      </c>
      <c r="C65" s="94"/>
      <c r="D65" s="94"/>
      <c r="E65" s="95"/>
    </row>
    <row r="66" spans="1:5" ht="15.75" thickTop="1" x14ac:dyDescent="0.25"/>
  </sheetData>
  <sheetProtection algorithmName="SHA-512" hashValue="ayBJcLwHsQwjueQqQ65G1UoFphBt5saukZiqOXAXUI+61rV3AHTP9YIjVIa8daeqvJg4nOTIu/uuSQhPWiC+Pg==" saltValue="KTuE4CjH4aLBMVFS6u+FYw==" spinCount="100000" sheet="1" objects="1" scenarios="1"/>
  <mergeCells count="26">
    <mergeCell ref="A62:E62"/>
    <mergeCell ref="B63:C63"/>
    <mergeCell ref="B64:E64"/>
    <mergeCell ref="B65:E65"/>
    <mergeCell ref="A56:C56"/>
    <mergeCell ref="A57:C57"/>
    <mergeCell ref="A58:E58"/>
    <mergeCell ref="B59:C59"/>
    <mergeCell ref="B60:C60"/>
    <mergeCell ref="B61:C61"/>
    <mergeCell ref="A55:D55"/>
    <mergeCell ref="A1:E1"/>
    <mergeCell ref="A2:E2"/>
    <mergeCell ref="A3:E3"/>
    <mergeCell ref="D5:E5"/>
    <mergeCell ref="A6:E6"/>
    <mergeCell ref="A10:E10"/>
    <mergeCell ref="A12:E12"/>
    <mergeCell ref="A51:C51"/>
    <mergeCell ref="A52:E52"/>
    <mergeCell ref="A53:D53"/>
    <mergeCell ref="A54:D54"/>
    <mergeCell ref="A34:E34"/>
    <mergeCell ref="C11:D11"/>
    <mergeCell ref="A32:E32"/>
    <mergeCell ref="A33:E33"/>
  </mergeCells>
  <dataValidations count="1">
    <dataValidation type="list" allowBlank="1" showInputMessage="1" showErrorMessage="1" error="Only Yes or No may be entered." sqref="D20:D31 D14:D18 D35:D50">
      <formula1>"Yes, No"</formula1>
    </dataValidation>
  </dataValidations>
  <pageMargins left="0.45" right="0.45" top="0.75" bottom="0.75" header="0.3" footer="0.3"/>
  <pageSetup fitToWidth="0" fitToHeight="0" orientation="portrait" r:id="rId1"/>
  <headerFooter>
    <oddHeader xml:space="preserve">&amp;CPO# ____________________________&amp;R2/1/2025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01261B-E033-4BD6-9737-EE6FAA9AA9C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terms/"/>
    <ds:schemaRef ds:uri="http://www.w3.org/XML/1998/namespace"/>
    <ds:schemaRef ds:uri="http://purl.org/dc/elements/1.1/"/>
  </ds:schemaRefs>
</ds:datastoreItem>
</file>

<file path=customXml/itemProps2.xml><?xml version="1.0" encoding="utf-8"?>
<ds:datastoreItem xmlns:ds="http://schemas.openxmlformats.org/officeDocument/2006/customXml" ds:itemID="{788464BE-EAF8-4459-9845-33D7DCE68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46380F7-CF4A-4452-A5A8-7378D54053B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Tuan Nguyen</cp:lastModifiedBy>
  <cp:lastPrinted>2024-01-05T19:01:50Z</cp:lastPrinted>
  <dcterms:created xsi:type="dcterms:W3CDTF">2019-01-03T17:32:27Z</dcterms:created>
  <dcterms:modified xsi:type="dcterms:W3CDTF">2025-02-07T21:14:43Z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161300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ies>
</file>