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6BF83DB3-E3B3-4031-A14E-0C58B04E1757}" xr6:coauthVersionLast="47" xr6:coauthVersionMax="47" xr10:uidLastSave="{00000000-0000-0000-0000-000000000000}"/>
  <bookViews>
    <workbookView xWindow="-28920" yWindow="-120" windowWidth="29040" windowHeight="15720" xr2:uid="{00000000-000D-0000-FFFF-FFFF00000000}"/>
  </bookViews>
  <sheets>
    <sheet name="Line 8-F150 Responder" sheetId="1" r:id="rId1"/>
    <sheet name="Instructions"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E37" i="1"/>
  <c r="E28" i="1"/>
  <c r="E27" i="1"/>
  <c r="E16" i="1"/>
  <c r="E15" i="1"/>
  <c r="E32" i="1"/>
  <c r="E18" i="1" l="1"/>
  <c r="E19" i="1"/>
  <c r="E20" i="1"/>
  <c r="E21" i="1"/>
  <c r="E22" i="1"/>
  <c r="E23" i="1"/>
  <c r="E24" i="1"/>
  <c r="E25" i="1"/>
  <c r="E26" i="1"/>
  <c r="E29" i="1"/>
  <c r="E30" i="1"/>
  <c r="E31" i="1"/>
  <c r="E33" i="1"/>
  <c r="E34" i="1"/>
  <c r="E35" i="1"/>
  <c r="E36" i="1"/>
  <c r="E39" i="1"/>
  <c r="E17" i="1" l="1"/>
  <c r="E43" i="1" l="1"/>
  <c r="D46" i="1" l="1"/>
  <c r="E7" i="1" l="1"/>
  <c r="E40" i="1" s="1"/>
  <c r="E42" i="1" l="1"/>
  <c r="E45" i="1" s="1"/>
  <c r="E46" i="1" s="1"/>
</calcChain>
</file>

<file path=xl/sharedStrings.xml><?xml version="1.0" encoding="utf-8"?>
<sst xmlns="http://schemas.openxmlformats.org/spreadsheetml/2006/main" count="115" uniqueCount="96">
  <si>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</si>
  <si>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</si>
  <si>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</si>
  <si>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</si>
  <si>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</si>
  <si>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</si>
  <si>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</si>
  <si>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Courtesy Ford</t>
  </si>
  <si>
    <t>Base Vehicle</t>
  </si>
  <si>
    <t>Vehicle Description</t>
  </si>
  <si>
    <t>Order Code</t>
  </si>
  <si>
    <t>Unit Price</t>
  </si>
  <si>
    <t>Quantity</t>
  </si>
  <si>
    <t>Extended Price</t>
  </si>
  <si>
    <t>4WD with 3.5L EcoBoost V6 Engine</t>
  </si>
  <si>
    <t>Available Exterior Colors</t>
  </si>
  <si>
    <t>Optional Equipment</t>
  </si>
  <si>
    <t>Option Description</t>
  </si>
  <si>
    <t>Option Code</t>
  </si>
  <si>
    <t>Option Unit Price</t>
  </si>
  <si>
    <t>Add Option</t>
  </si>
  <si>
    <t>AM</t>
  </si>
  <si>
    <t>Daytime Running Lamps</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</si>
  <si>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</si>
  <si>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</si>
  <si>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</si>
  <si>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</si>
  <si>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</si>
  <si>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</si>
  <si>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</si>
  <si>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</si>
  <si>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</si>
  <si>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LPAA Approval No</t>
  </si>
  <si>
    <t>Phone:</t>
  </si>
  <si>
    <t>Email:</t>
  </si>
  <si>
    <t>Shopping Cart</t>
  </si>
  <si>
    <t>Vendor Information</t>
  </si>
  <si>
    <t>Mike Solomon</t>
  </si>
  <si>
    <t xml:space="preserve">Vendor No. </t>
  </si>
  <si>
    <t>337-332-2145</t>
  </si>
  <si>
    <t>msolomon@courtesyautomotive.com</t>
  </si>
  <si>
    <t>Agency Name</t>
  </si>
  <si>
    <t>Contact Name:</t>
  </si>
  <si>
    <t>Ford F-150 Police Responder XL PPV</t>
  </si>
  <si>
    <t>(YZ) Oxford White</t>
  </si>
  <si>
    <t>W1P-150A</t>
  </si>
  <si>
    <t>Fog Lamps</t>
  </si>
  <si>
    <t>Spray in Bedliner</t>
  </si>
  <si>
    <t>Trailer Brake Controller</t>
  </si>
  <si>
    <t>67T</t>
  </si>
  <si>
    <t>(UM) Agate Black</t>
  </si>
  <si>
    <t>Rear Defroster with Rear Privacy Glass</t>
  </si>
  <si>
    <t>(JS) Iconic Silver</t>
  </si>
  <si>
    <t>(M7) Carbonized Gray</t>
  </si>
  <si>
    <t>(HX) Antimatter Blue</t>
  </si>
  <si>
    <t>Running Boards</t>
  </si>
  <si>
    <t>18B</t>
  </si>
  <si>
    <t>Engine Block Heater</t>
  </si>
  <si>
    <t>41H</t>
  </si>
  <si>
    <t xml:space="preserve">Police Engine Idle </t>
  </si>
  <si>
    <t>Pre-Collission Assist</t>
  </si>
  <si>
    <t>54R/59S</t>
  </si>
  <si>
    <t>SYNC4</t>
  </si>
  <si>
    <t>Badge Delete</t>
  </si>
  <si>
    <t>41A</t>
  </si>
  <si>
    <t>47R</t>
  </si>
  <si>
    <t>Interior Upgrade Package</t>
  </si>
  <si>
    <t>Remote Keyless-Entry key Fob</t>
  </si>
  <si>
    <t>67P</t>
  </si>
  <si>
    <t>180-350 Days ARO</t>
  </si>
  <si>
    <t>53A</t>
  </si>
  <si>
    <t>17C/595</t>
  </si>
  <si>
    <t>19A</t>
  </si>
  <si>
    <t xml:space="preserve">Blind Spot Monitoring System </t>
  </si>
  <si>
    <t>Carpet and Mats</t>
  </si>
  <si>
    <t>Rear Wheel Well Liner</t>
  </si>
  <si>
    <t>96l</t>
  </si>
  <si>
    <t>STD</t>
  </si>
  <si>
    <t xml:space="preserve">Trailer Tow Package </t>
  </si>
  <si>
    <t>59E</t>
  </si>
  <si>
    <t>59F</t>
  </si>
  <si>
    <t>Heated Power Mirrors LED Approacch Lamps</t>
  </si>
  <si>
    <t>18" Aluminum Wheels</t>
  </si>
  <si>
    <t>64H</t>
  </si>
  <si>
    <t>(E4) Vermillion Read</t>
  </si>
  <si>
    <t>(GR) Green</t>
  </si>
  <si>
    <t>NC</t>
  </si>
  <si>
    <t>(B3) Atlas Blue</t>
  </si>
  <si>
    <t>PO#_____________________________</t>
  </si>
  <si>
    <r>
      <t>Additional Keys</t>
    </r>
    <r>
      <rPr>
        <sz val="9"/>
        <color theme="1"/>
        <rFont val="Calibri"/>
        <family val="2"/>
        <scheme val="minor"/>
      </rPr>
      <t xml:space="preserve"> (4 Total)</t>
    </r>
  </si>
  <si>
    <r>
      <t xml:space="preserve">Driver Spotlight </t>
    </r>
    <r>
      <rPr>
        <sz val="9"/>
        <color theme="1"/>
        <rFont val="Calibri"/>
        <family val="2"/>
        <scheme val="minor"/>
      </rPr>
      <t>(Unity)</t>
    </r>
  </si>
  <si>
    <r>
      <t>Driver Spotlight</t>
    </r>
    <r>
      <rPr>
        <sz val="9"/>
        <color theme="1"/>
        <rFont val="Calibri"/>
        <family val="2"/>
        <scheme val="minor"/>
      </rPr>
      <t xml:space="preserve"> (Whelen)</t>
    </r>
  </si>
  <si>
    <r>
      <t xml:space="preserve">Color Coordinated Carpet 
</t>
    </r>
    <r>
      <rPr>
        <sz val="9"/>
        <color theme="1"/>
        <rFont val="Calibri"/>
        <family val="2"/>
        <scheme val="minor"/>
      </rPr>
      <t>(Included in 61A)</t>
    </r>
  </si>
  <si>
    <r>
      <t xml:space="preserve">Front/Rear Chrome Bumpers 
</t>
    </r>
    <r>
      <rPr>
        <sz val="9"/>
        <color theme="1"/>
        <rFont val="Calibri"/>
        <family val="2"/>
        <scheme val="minor"/>
      </rPr>
      <t>(Includes Fog Lamps)</t>
    </r>
  </si>
  <si>
    <r>
      <t xml:space="preserve">Floor Liner 
</t>
    </r>
    <r>
      <rPr>
        <sz val="9"/>
        <color theme="1"/>
        <rFont val="Calibri"/>
        <family val="2"/>
        <scheme val="minor"/>
      </rPr>
      <t>(Must Select 19A or 168</t>
    </r>
    <r>
      <rPr>
        <sz val="11"/>
        <color theme="1"/>
        <rFont val="Calibri"/>
        <family val="2"/>
        <scheme val="minor"/>
      </rPr>
      <t>)</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</si>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</sst>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sz val="11"/>
      <color rgb="FFFF0000"/>
      <name val="Calibri"/>
      <family val="2"/>
      <scheme val="minor"/>
    </font>
    <font>
      <sz val="9"/>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2"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44" fontId="5" fillId="0" borderId="6" xfId="0" applyNumberFormat="1" applyFont="1" applyBorder="1" applyAlignment="1" applyProtection="1">
      <alignment horizontal="center"/>
      <protection hidden="1"/>
    </xf>
    <xf numFmtId="0" fontId="5" fillId="0" borderId="5" xfId="0" applyFont="1" applyBorder="1" applyProtection="1">
      <protection hidden="1"/>
    </xf>
    <xf numFmtId="0" fontId="6" fillId="0" borderId="4" xfId="0" applyFont="1" applyBorder="1" applyAlignment="1" applyProtection="1">
      <alignment horizontal="center" wrapText="1"/>
      <protection hidden="1"/>
    </xf>
    <xf numFmtId="0" fontId="2" fillId="4" borderId="5" xfId="0" applyFont="1" applyFill="1" applyBorder="1" applyAlignment="1" applyProtection="1">
      <alignment horizontal="center"/>
      <protection hidden="1"/>
    </xf>
    <xf numFmtId="0" fontId="0" fillId="4" borderId="4" xfId="0" applyFill="1" applyBorder="1" applyAlignment="1" applyProtection="1">
      <alignment wrapText="1"/>
      <protection hidden="1"/>
    </xf>
    <xf numFmtId="0" fontId="10" fillId="0" borderId="0" xfId="0" applyFont="1"/>
    <xf numFmtId="0" fontId="5" fillId="0" borderId="13" xfId="0" applyFont="1" applyBorder="1" applyAlignment="1" applyProtection="1">
      <alignment horizontal="center" wrapText="1"/>
      <protection hidden="1"/>
    </xf>
    <xf numFmtId="0" fontId="5" fillId="5" borderId="14" xfId="0" applyFont="1" applyFill="1" applyBorder="1" applyAlignment="1" applyProtection="1">
      <alignment horizontal="center" wrapText="1"/>
      <protection locked="0"/>
    </xf>
    <xf numFmtId="0" fontId="0" fillId="0" borderId="5" xfId="0" applyBorder="1" applyProtection="1">
      <protection locked="0"/>
    </xf>
    <xf numFmtId="0" fontId="0" fillId="4" borderId="5" xfId="0" applyFill="1" applyBorder="1" applyAlignment="1" applyProtection="1">
      <alignment horizontal="center"/>
      <protection hidden="1"/>
    </xf>
    <xf numFmtId="0" fontId="0" fillId="4" borderId="5" xfId="0" applyFill="1" applyBorder="1" applyProtection="1">
      <protection locked="0"/>
    </xf>
    <xf numFmtId="44" fontId="0" fillId="4" borderId="6" xfId="0" applyNumberFormat="1" applyFill="1" applyBorder="1" applyProtection="1">
      <protection hidden="1"/>
    </xf>
    <xf numFmtId="0" fontId="0" fillId="4" borderId="0" xfId="0" applyFill="1"/>
    <xf numFmtId="0" fontId="5" fillId="4" borderId="13" xfId="0" applyFont="1" applyFill="1" applyBorder="1" applyAlignment="1" applyProtection="1">
      <alignment horizontal="center" wrapText="1"/>
      <protection hidden="1"/>
    </xf>
    <xf numFmtId="0" fontId="9" fillId="4" borderId="6" xfId="0" applyFont="1" applyFill="1" applyBorder="1" applyAlignment="1" applyProtection="1">
      <alignment horizontal="center" wrapText="1"/>
      <protection hidden="1"/>
    </xf>
    <xf numFmtId="0" fontId="2" fillId="0" borderId="5" xfId="0" applyFont="1" applyBorder="1" applyAlignment="1" applyProtection="1">
      <alignment horizontal="left"/>
      <protection hidden="1"/>
    </xf>
    <xf numFmtId="44" fontId="0" fillId="0" borderId="5" xfId="1" applyFont="1" applyBorder="1" applyAlignment="1" applyProtection="1">
      <alignment horizontal="left"/>
      <protection hidden="1"/>
    </xf>
    <xf numFmtId="44" fontId="0" fillId="4" borderId="5" xfId="1" applyFont="1" applyFill="1" applyBorder="1" applyAlignment="1" applyProtection="1">
      <alignment horizontal="left"/>
      <protection hidden="1"/>
    </xf>
    <xf numFmtId="44" fontId="0" fillId="0" borderId="5" xfId="1" applyFont="1" applyFill="1" applyBorder="1" applyAlignment="1" applyProtection="1">
      <alignment horizontal="left"/>
      <protection hidden="1"/>
    </xf>
    <xf numFmtId="0" fontId="0" fillId="0" borderId="0" xfId="0" applyAlignment="1">
      <alignment horizontal="left"/>
    </xf>
    <xf numFmtId="44" fontId="0" fillId="0" borderId="0" xfId="0" applyNumberFormat="1"/>
    <xf numFmtId="0" fontId="4" fillId="3" borderId="5" xfId="0" applyFont="1" applyFill="1" applyBorder="1" applyAlignment="1" applyProtection="1">
      <alignment horizontal="center"/>
      <protection hidden="1"/>
    </xf>
    <xf numFmtId="0" fontId="6" fillId="0" borderId="5" xfId="0" applyFont="1" applyBorder="1" applyAlignment="1" applyProtection="1">
      <alignment horizontal="center"/>
      <protection hidden="1"/>
    </xf>
    <xf numFmtId="0" fontId="0" fillId="0" borderId="0" xfId="0" applyAlignment="1">
      <alignment horizontal="center"/>
    </xf>
    <xf numFmtId="0" fontId="5" fillId="4" borderId="5" xfId="0" applyFont="1" applyFill="1" applyBorder="1" applyAlignment="1" applyProtection="1">
      <alignment wrapText="1"/>
      <protection hidden="1"/>
    </xf>
    <xf numFmtId="0" fontId="2" fillId="0" borderId="5" xfId="0" applyFont="1" applyBorder="1" applyAlignment="1" applyProtection="1">
      <alignment horizontal="centerContinuous"/>
      <protection hidden="1"/>
    </xf>
    <xf numFmtId="0" fontId="2" fillId="0" borderId="6" xfId="0" applyFont="1" applyBorder="1" applyAlignment="1" applyProtection="1">
      <alignment horizontal="centerContinuous"/>
      <protection hidden="1"/>
    </xf>
    <xf numFmtId="0" fontId="5" fillId="4" borderId="15" xfId="0" applyFont="1" applyFill="1" applyBorder="1" applyAlignment="1" applyProtection="1">
      <alignment horizontal="centerContinuous" wrapText="1"/>
      <protection hidden="1"/>
    </xf>
    <xf numFmtId="0" fontId="5" fillId="4" borderId="16" xfId="0" applyFont="1" applyFill="1" applyBorder="1" applyAlignment="1" applyProtection="1">
      <alignment horizontal="centerContinuous" wrapText="1"/>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5" borderId="0" xfId="0" applyFill="1" applyAlignment="1" applyProtection="1">
      <alignment wrapText="1"/>
      <protection locked="0"/>
    </xf>
    <xf numFmtId="164" fontId="0" fillId="4" borderId="0" xfId="0" applyNumberFormat="1" applyFill="1"/>
    <xf numFmtId="0" fontId="0" fillId="0" borderId="20" xfId="0" applyBorder="1" applyAlignment="1">
      <alignment horizontal="right"/>
    </xf>
    <xf numFmtId="0" fontId="0" fillId="5" borderId="21" xfId="0" applyFill="1" applyBorder="1" applyAlignment="1" applyProtection="1">
      <alignment horizontal="left" wrapText="1"/>
      <protection locked="0"/>
    </xf>
    <xf numFmtId="0" fontId="2" fillId="0" borderId="20" xfId="0" applyFont="1" applyBorder="1" applyAlignment="1">
      <alignment horizontal="right"/>
    </xf>
    <xf numFmtId="0" fontId="2" fillId="4" borderId="21" xfId="0" applyFont="1" applyFill="1" applyBorder="1" applyAlignment="1">
      <alignment horizontal="center"/>
    </xf>
    <xf numFmtId="164" fontId="0" fillId="4" borderId="21" xfId="0" applyNumberFormat="1" applyFill="1" applyBorder="1"/>
    <xf numFmtId="0" fontId="0" fillId="0" borderId="22" xfId="0" applyBorder="1" applyAlignment="1">
      <alignment horizontal="right"/>
    </xf>
    <xf numFmtId="0" fontId="0" fillId="4" borderId="8" xfId="0" applyFill="1" applyBorder="1"/>
    <xf numFmtId="0" fontId="0" fillId="4" borderId="23" xfId="0" applyFill="1" applyBorder="1"/>
    <xf numFmtId="0" fontId="0" fillId="5" borderId="8" xfId="0" applyFill="1" applyBorder="1" applyAlignment="1" applyProtection="1">
      <alignment wrapText="1"/>
      <protection locked="0"/>
    </xf>
    <xf numFmtId="0" fontId="0" fillId="0" borderId="8" xfId="0" applyBorder="1"/>
    <xf numFmtId="0" fontId="0" fillId="5" borderId="23" xfId="0" applyFill="1" applyBorder="1" applyAlignment="1" applyProtection="1">
      <alignment horizontal="left"/>
      <protection locked="0"/>
    </xf>
    <xf numFmtId="0" fontId="0" fillId="0" borderId="15" xfId="0" applyBorder="1" applyAlignment="1">
      <alignment horizontal="right"/>
    </xf>
    <xf numFmtId="0" fontId="0" fillId="5" borderId="11" xfId="0" applyFill="1" applyBorder="1" applyAlignment="1" applyProtection="1">
      <alignment wrapText="1"/>
      <protection locked="0"/>
    </xf>
    <xf numFmtId="0" fontId="0" fillId="0" borderId="11" xfId="0" applyBorder="1"/>
    <xf numFmtId="0" fontId="0" fillId="5" borderId="16" xfId="0" applyFill="1" applyBorder="1" applyAlignment="1" applyProtection="1">
      <alignment horizontal="left"/>
      <protection locked="0"/>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10"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8" fillId="3" borderId="17" xfId="0" applyFont="1" applyFill="1" applyBorder="1" applyAlignment="1" applyProtection="1">
      <alignment horizontal="centerContinuous"/>
      <protection hidden="1"/>
    </xf>
    <xf numFmtId="0" fontId="8" fillId="3" borderId="18" xfId="0" applyFont="1" applyFill="1" applyBorder="1" applyAlignment="1" applyProtection="1">
      <alignment horizontal="centerContinuous"/>
      <protection hidden="1"/>
    </xf>
    <xf numFmtId="0" fontId="8" fillId="3" borderId="19" xfId="0" applyFont="1" applyFill="1" applyBorder="1" applyAlignment="1" applyProtection="1">
      <alignment horizontal="centerContinuous"/>
      <protection hidden="1"/>
    </xf>
    <xf numFmtId="0" fontId="8" fillId="3" borderId="22" xfId="0" applyFont="1" applyFill="1" applyBorder="1" applyAlignment="1" applyProtection="1">
      <alignment horizontal="centerContinuous"/>
      <protection hidden="1"/>
    </xf>
    <xf numFmtId="0" fontId="8" fillId="3" borderId="8" xfId="0" applyFont="1" applyFill="1" applyBorder="1" applyAlignment="1" applyProtection="1">
      <alignment horizontal="centerContinuous"/>
      <protection hidden="1"/>
    </xf>
    <xf numFmtId="0" fontId="8" fillId="3" borderId="23" xfId="0" applyFont="1" applyFill="1" applyBorder="1" applyAlignment="1" applyProtection="1">
      <alignment horizontal="centerContinuous"/>
      <protection hidden="1"/>
    </xf>
    <xf numFmtId="0" fontId="2" fillId="0" borderId="0" xfId="0" applyFont="1"/>
    <xf numFmtId="0" fontId="2" fillId="0" borderId="0" xfId="0" applyFont="1" applyAlignment="1">
      <alignment horizontal="left"/>
    </xf>
    <xf numFmtId="14" fontId="2"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4"/>
  <sheetViews>
    <sheetView tabSelected="1" view="pageLayout" zoomScaleNormal="100" zoomScaleSheetLayoutView="100" workbookViewId="0">
      <selection activeCell="E9" sqref="E9"/>
    </sheetView>
  </sheetViews>
  <sheetFormatPr defaultRowHeight="15" x14ac:dyDescent="0.25"/>
  <cols>
    <col min="1" max="1" width="33.7109375" customWidth="1"/>
    <col min="2" max="2" width="14.28515625" customWidth="1"/>
    <col min="3" max="3" width="16.7109375" style="31" customWidth="1"/>
    <col min="4" max="4" width="17.28515625" bestFit="1" customWidth="1"/>
    <col min="5" max="5" width="16.7109375" customWidth="1"/>
    <col min="6" max="6" width="12.140625" bestFit="1" customWidth="1"/>
  </cols>
  <sheetData>
    <row r="1" spans="1:6" s="81" customFormat="1" ht="15.75" thickBot="1" x14ac:dyDescent="0.3">
      <c r="A1" s="81" t="s">
        <v>88</v>
      </c>
      <c r="C1" s="82"/>
      <c r="E1" s="83">
        <v>45925</v>
      </c>
    </row>
    <row r="2" spans="1:6" ht="19.5" thickTop="1" x14ac:dyDescent="0.3">
      <c r="A2" s="60" t="s">
        <v>0</v>
      </c>
      <c r="B2" s="61"/>
      <c r="C2" s="61"/>
      <c r="D2" s="61"/>
      <c r="E2" s="62"/>
    </row>
    <row r="3" spans="1:6" s="35" customFormat="1" ht="42" x14ac:dyDescent="0.35">
      <c r="A3" s="14" t="s">
        <v>43</v>
      </c>
      <c r="B3" s="1" t="s">
        <v>3</v>
      </c>
      <c r="C3" s="34">
        <v>8</v>
      </c>
      <c r="D3" s="2" t="s">
        <v>4</v>
      </c>
      <c r="E3" s="26" t="s">
        <v>69</v>
      </c>
    </row>
    <row r="4" spans="1:6" s="35" customFormat="1" x14ac:dyDescent="0.25">
      <c r="A4" s="3" t="s">
        <v>5</v>
      </c>
      <c r="B4" s="15">
        <v>4400023793</v>
      </c>
      <c r="C4" s="1" t="s">
        <v>6</v>
      </c>
      <c r="D4" s="37" t="s">
        <v>7</v>
      </c>
      <c r="E4" s="38"/>
    </row>
    <row r="5" spans="1:6" ht="21" x14ac:dyDescent="0.35">
      <c r="A5" s="63" t="s">
        <v>8</v>
      </c>
      <c r="B5" s="64"/>
      <c r="C5" s="64"/>
      <c r="D5" s="64"/>
      <c r="E5" s="65"/>
    </row>
    <row r="6" spans="1:6" x14ac:dyDescent="0.25">
      <c r="A6" s="5" t="s">
        <v>9</v>
      </c>
      <c r="B6" s="6" t="s">
        <v>10</v>
      </c>
      <c r="C6" s="27" t="s">
        <v>11</v>
      </c>
      <c r="D6" s="6" t="s">
        <v>12</v>
      </c>
      <c r="E6" s="7" t="s">
        <v>13</v>
      </c>
    </row>
    <row r="7" spans="1:6" x14ac:dyDescent="0.25">
      <c r="A7" s="8" t="s">
        <v>14</v>
      </c>
      <c r="B7" s="9" t="s">
        <v>45</v>
      </c>
      <c r="C7" s="28">
        <v>48190</v>
      </c>
      <c r="D7" s="10">
        <v>1</v>
      </c>
      <c r="E7" s="11">
        <f>$C7*D7</f>
        <v>48190</v>
      </c>
      <c r="F7" s="32"/>
    </row>
    <row r="8" spans="1:6" ht="18.75" x14ac:dyDescent="0.3">
      <c r="A8" s="66" t="s">
        <v>15</v>
      </c>
      <c r="B8" s="67"/>
      <c r="C8" s="67"/>
      <c r="D8" s="67"/>
      <c r="E8" s="68"/>
    </row>
    <row r="9" spans="1:6" s="17" customFormat="1" x14ac:dyDescent="0.25">
      <c r="A9" s="18" t="s">
        <v>44</v>
      </c>
      <c r="B9" s="19" t="s">
        <v>95</v>
      </c>
      <c r="C9" s="39" t="s">
        <v>87</v>
      </c>
      <c r="D9" s="40"/>
      <c r="E9" s="19" t="s">
        <v>95</v>
      </c>
    </row>
    <row r="10" spans="1:6" s="17" customFormat="1" ht="14.45" customHeight="1" x14ac:dyDescent="0.25">
      <c r="A10" s="25" t="s">
        <v>52</v>
      </c>
      <c r="B10" s="19"/>
      <c r="C10" s="39" t="s">
        <v>84</v>
      </c>
      <c r="D10" s="40"/>
      <c r="E10" s="19" t="s">
        <v>95</v>
      </c>
    </row>
    <row r="11" spans="1:6" s="17" customFormat="1" ht="14.45" customHeight="1" x14ac:dyDescent="0.25">
      <c r="A11" s="25" t="s">
        <v>53</v>
      </c>
      <c r="B11" s="19"/>
      <c r="C11" s="39" t="s">
        <v>54</v>
      </c>
      <c r="D11" s="40"/>
      <c r="E11" s="19" t="s">
        <v>95</v>
      </c>
    </row>
    <row r="12" spans="1:6" s="17" customFormat="1" x14ac:dyDescent="0.25">
      <c r="A12" s="25" t="s">
        <v>50</v>
      </c>
      <c r="B12" s="19"/>
      <c r="C12" s="39" t="s">
        <v>85</v>
      </c>
      <c r="D12" s="40"/>
      <c r="E12" s="19" t="s">
        <v>95</v>
      </c>
    </row>
    <row r="13" spans="1:6" ht="18.75" x14ac:dyDescent="0.3">
      <c r="A13" s="69" t="s">
        <v>16</v>
      </c>
      <c r="B13" s="70"/>
      <c r="C13" s="70"/>
      <c r="D13" s="70"/>
      <c r="E13" s="71"/>
    </row>
    <row r="14" spans="1:6" x14ac:dyDescent="0.25">
      <c r="A14" s="5" t="s">
        <v>17</v>
      </c>
      <c r="B14" s="6" t="s">
        <v>18</v>
      </c>
      <c r="C14" s="27" t="s">
        <v>19</v>
      </c>
      <c r="D14" s="6" t="s">
        <v>20</v>
      </c>
      <c r="E14" s="7" t="s">
        <v>13</v>
      </c>
    </row>
    <row r="15" spans="1:6" x14ac:dyDescent="0.25">
      <c r="A15" s="16" t="s">
        <v>89</v>
      </c>
      <c r="B15" s="4" t="s">
        <v>21</v>
      </c>
      <c r="C15" s="28" t="s">
        <v>77</v>
      </c>
      <c r="D15" s="22"/>
      <c r="E15" s="11">
        <f>IF(D15="YES","NC",0)</f>
        <v>0</v>
      </c>
      <c r="F15" s="32"/>
    </row>
    <row r="16" spans="1:6" s="24" customFormat="1" x14ac:dyDescent="0.25">
      <c r="A16" s="16" t="s">
        <v>78</v>
      </c>
      <c r="B16" s="21" t="s">
        <v>70</v>
      </c>
      <c r="C16" s="29" t="s">
        <v>77</v>
      </c>
      <c r="D16" s="22"/>
      <c r="E16" s="11">
        <f>IF(D16="YES","NC",0)</f>
        <v>0</v>
      </c>
      <c r="F16" s="32"/>
    </row>
    <row r="17" spans="1:6" s="24" customFormat="1" x14ac:dyDescent="0.25">
      <c r="A17" s="16" t="s">
        <v>22</v>
      </c>
      <c r="B17" s="21">
        <v>942</v>
      </c>
      <c r="C17" s="29">
        <v>41</v>
      </c>
      <c r="D17" s="22"/>
      <c r="E17" s="23">
        <f>IF(D17="Yes",$C17*SUM($D$7:$D$14),0)</f>
        <v>0</v>
      </c>
      <c r="F17" s="32"/>
    </row>
    <row r="18" spans="1:6" s="24" customFormat="1" x14ac:dyDescent="0.25">
      <c r="A18" s="16" t="s">
        <v>46</v>
      </c>
      <c r="B18" s="21">
        <v>595</v>
      </c>
      <c r="C18" s="29">
        <v>128</v>
      </c>
      <c r="D18" s="22"/>
      <c r="E18" s="23">
        <f t="shared" ref="E18:E39" si="0">IF(D18="Yes",$C18*SUM($D$7:$D$7),0)</f>
        <v>0</v>
      </c>
      <c r="F18" s="32"/>
    </row>
    <row r="19" spans="1:6" s="24" customFormat="1" x14ac:dyDescent="0.25">
      <c r="A19" s="16" t="s">
        <v>48</v>
      </c>
      <c r="B19" s="21" t="s">
        <v>49</v>
      </c>
      <c r="C19" s="29">
        <v>251</v>
      </c>
      <c r="D19" s="22"/>
      <c r="E19" s="23">
        <f t="shared" ref="E19" si="1">IF(D19="Yes",$C19*SUM($D$7:$D$7),0)</f>
        <v>0</v>
      </c>
      <c r="F19" s="32"/>
    </row>
    <row r="20" spans="1:6" s="24" customFormat="1" ht="30" x14ac:dyDescent="0.25">
      <c r="A20" s="16" t="s">
        <v>81</v>
      </c>
      <c r="B20" s="21" t="s">
        <v>61</v>
      </c>
      <c r="C20" s="29">
        <v>437</v>
      </c>
      <c r="D20" s="22"/>
      <c r="E20" s="23">
        <f t="shared" si="0"/>
        <v>0</v>
      </c>
      <c r="F20" s="32"/>
    </row>
    <row r="21" spans="1:6" s="24" customFormat="1" x14ac:dyDescent="0.25">
      <c r="A21" s="16" t="s">
        <v>47</v>
      </c>
      <c r="B21" s="21" t="s">
        <v>21</v>
      </c>
      <c r="C21" s="29">
        <v>625</v>
      </c>
      <c r="D21" s="22"/>
      <c r="E21" s="23">
        <f t="shared" si="0"/>
        <v>0</v>
      </c>
      <c r="F21" s="32"/>
    </row>
    <row r="22" spans="1:6" s="24" customFormat="1" x14ac:dyDescent="0.25">
      <c r="A22" s="16" t="s">
        <v>90</v>
      </c>
      <c r="B22" s="21" t="s">
        <v>79</v>
      </c>
      <c r="C22" s="29">
        <v>368</v>
      </c>
      <c r="D22" s="22"/>
      <c r="E22" s="23">
        <f t="shared" si="0"/>
        <v>0</v>
      </c>
      <c r="F22" s="32"/>
    </row>
    <row r="23" spans="1:6" s="24" customFormat="1" x14ac:dyDescent="0.25">
      <c r="A23" s="16" t="s">
        <v>91</v>
      </c>
      <c r="B23" s="21" t="s">
        <v>80</v>
      </c>
      <c r="C23" s="29">
        <v>392</v>
      </c>
      <c r="D23" s="22"/>
      <c r="E23" s="23">
        <f t="shared" si="0"/>
        <v>0</v>
      </c>
      <c r="F23" s="32"/>
    </row>
    <row r="24" spans="1:6" ht="30" x14ac:dyDescent="0.25">
      <c r="A24" s="8" t="s">
        <v>51</v>
      </c>
      <c r="B24" s="4">
        <v>924</v>
      </c>
      <c r="C24" s="30">
        <v>91</v>
      </c>
      <c r="D24" s="20"/>
      <c r="E24" s="11">
        <f t="shared" ref="E24" si="2">IF(D24="Yes",$C24*SUM($D$7:$D$12),0)</f>
        <v>0</v>
      </c>
      <c r="F24" s="32"/>
    </row>
    <row r="25" spans="1:6" x14ac:dyDescent="0.25">
      <c r="A25" s="8" t="s">
        <v>55</v>
      </c>
      <c r="B25" s="4" t="s">
        <v>56</v>
      </c>
      <c r="C25" s="30">
        <v>228</v>
      </c>
      <c r="D25" s="20"/>
      <c r="E25" s="11">
        <f t="shared" ref="E25:E26" si="3">IF(D25="Yes",$C25*SUM($D$7:$D$7),0)</f>
        <v>0</v>
      </c>
      <c r="F25" s="32"/>
    </row>
    <row r="26" spans="1:6" x14ac:dyDescent="0.25">
      <c r="A26" s="8" t="s">
        <v>57</v>
      </c>
      <c r="B26" s="4" t="s">
        <v>58</v>
      </c>
      <c r="C26" s="30">
        <v>82</v>
      </c>
      <c r="D26" s="20"/>
      <c r="E26" s="11">
        <f t="shared" si="3"/>
        <v>0</v>
      </c>
      <c r="F26" s="32"/>
    </row>
    <row r="27" spans="1:6" x14ac:dyDescent="0.25">
      <c r="A27" s="8" t="s">
        <v>59</v>
      </c>
      <c r="B27" s="4" t="s">
        <v>77</v>
      </c>
      <c r="C27" s="30" t="s">
        <v>77</v>
      </c>
      <c r="D27" s="20"/>
      <c r="E27" s="11">
        <f>IF(D27="YES","NC",0)</f>
        <v>0</v>
      </c>
      <c r="F27" s="32"/>
    </row>
    <row r="28" spans="1:6" x14ac:dyDescent="0.25">
      <c r="A28" s="8" t="s">
        <v>60</v>
      </c>
      <c r="B28" s="4" t="s">
        <v>77</v>
      </c>
      <c r="C28" s="30" t="s">
        <v>77</v>
      </c>
      <c r="D28" s="20"/>
      <c r="E28" s="11">
        <f>IF(D28="YES","NC",0)</f>
        <v>0</v>
      </c>
      <c r="F28" s="32"/>
    </row>
    <row r="29" spans="1:6" ht="27.75" x14ac:dyDescent="0.25">
      <c r="A29" s="8" t="s">
        <v>92</v>
      </c>
      <c r="B29" s="4">
        <v>168</v>
      </c>
      <c r="C29" s="30">
        <v>132</v>
      </c>
      <c r="D29" s="20"/>
      <c r="E29" s="11">
        <f t="shared" si="0"/>
        <v>0</v>
      </c>
      <c r="F29" s="32"/>
    </row>
    <row r="30" spans="1:6" x14ac:dyDescent="0.25">
      <c r="A30" s="8" t="s">
        <v>62</v>
      </c>
      <c r="B30" s="4" t="s">
        <v>77</v>
      </c>
      <c r="C30" s="30" t="s">
        <v>77</v>
      </c>
      <c r="D30" s="20"/>
      <c r="E30" s="11">
        <f t="shared" si="0"/>
        <v>0</v>
      </c>
      <c r="F30" s="32"/>
    </row>
    <row r="31" spans="1:6" ht="27.75" x14ac:dyDescent="0.25">
      <c r="A31" s="8" t="s">
        <v>93</v>
      </c>
      <c r="B31" s="4" t="s">
        <v>71</v>
      </c>
      <c r="C31" s="30">
        <v>288</v>
      </c>
      <c r="D31" s="20"/>
      <c r="E31" s="11">
        <f t="shared" si="0"/>
        <v>0</v>
      </c>
      <c r="F31" s="32"/>
    </row>
    <row r="32" spans="1:6" x14ac:dyDescent="0.25">
      <c r="A32" s="8" t="s">
        <v>63</v>
      </c>
      <c r="B32" s="4" t="s">
        <v>64</v>
      </c>
      <c r="C32" s="30" t="s">
        <v>86</v>
      </c>
      <c r="D32" s="20"/>
      <c r="E32" s="11">
        <f>IF(D32="YES","NC",0)</f>
        <v>0</v>
      </c>
      <c r="F32" s="32"/>
    </row>
    <row r="33" spans="1:6" ht="30" x14ac:dyDescent="0.25">
      <c r="A33" s="8" t="s">
        <v>94</v>
      </c>
      <c r="B33" s="4" t="s">
        <v>65</v>
      </c>
      <c r="C33" s="30">
        <v>182</v>
      </c>
      <c r="D33" s="20"/>
      <c r="E33" s="11">
        <f t="shared" si="0"/>
        <v>0</v>
      </c>
      <c r="F33" s="32"/>
    </row>
    <row r="34" spans="1:6" x14ac:dyDescent="0.25">
      <c r="A34" s="8" t="s">
        <v>82</v>
      </c>
      <c r="B34" s="4" t="s">
        <v>83</v>
      </c>
      <c r="C34" s="30">
        <v>442</v>
      </c>
      <c r="D34" s="20"/>
      <c r="E34" s="11">
        <f t="shared" si="0"/>
        <v>0</v>
      </c>
      <c r="F34" s="32"/>
    </row>
    <row r="35" spans="1:6" x14ac:dyDescent="0.25">
      <c r="A35" s="8" t="s">
        <v>66</v>
      </c>
      <c r="B35" s="4" t="s">
        <v>72</v>
      </c>
      <c r="C35" s="30">
        <v>555</v>
      </c>
      <c r="D35" s="20"/>
      <c r="E35" s="11">
        <f t="shared" si="0"/>
        <v>0</v>
      </c>
      <c r="F35" s="32"/>
    </row>
    <row r="36" spans="1:6" x14ac:dyDescent="0.25">
      <c r="A36" s="8" t="s">
        <v>67</v>
      </c>
      <c r="B36" s="4" t="s">
        <v>68</v>
      </c>
      <c r="C36" s="30">
        <v>319</v>
      </c>
      <c r="D36" s="20"/>
      <c r="E36" s="11">
        <f t="shared" si="0"/>
        <v>0</v>
      </c>
      <c r="F36" s="32"/>
    </row>
    <row r="37" spans="1:6" x14ac:dyDescent="0.25">
      <c r="A37" s="8" t="s">
        <v>73</v>
      </c>
      <c r="B37" s="4" t="s">
        <v>77</v>
      </c>
      <c r="C37" s="30" t="s">
        <v>77</v>
      </c>
      <c r="D37" s="20"/>
      <c r="E37" s="11">
        <f>IF(D37="YES","NC",0)</f>
        <v>0</v>
      </c>
      <c r="F37" s="32"/>
    </row>
    <row r="38" spans="1:6" x14ac:dyDescent="0.25">
      <c r="A38" s="8" t="s">
        <v>74</v>
      </c>
      <c r="B38" s="4">
        <v>168</v>
      </c>
      <c r="C38" s="30">
        <v>137</v>
      </c>
      <c r="D38" s="20"/>
      <c r="E38" s="11">
        <f>IF(D38="YES","NC",0)</f>
        <v>0</v>
      </c>
      <c r="F38" s="32"/>
    </row>
    <row r="39" spans="1:6" x14ac:dyDescent="0.25">
      <c r="A39" s="8" t="s">
        <v>75</v>
      </c>
      <c r="B39" s="4" t="s">
        <v>76</v>
      </c>
      <c r="C39" s="30">
        <v>164</v>
      </c>
      <c r="D39" s="20"/>
      <c r="E39" s="11">
        <f t="shared" si="0"/>
        <v>0</v>
      </c>
      <c r="F39" s="32"/>
    </row>
    <row r="40" spans="1:6" x14ac:dyDescent="0.25">
      <c r="A40" s="41" t="s">
        <v>23</v>
      </c>
      <c r="B40" s="42"/>
      <c r="C40" s="42"/>
      <c r="D40" s="9" t="s">
        <v>24</v>
      </c>
      <c r="E40" s="12">
        <f>IF(SUM(D7:D7)=0,0,SUM(E7:E7,E15:E39)/SUM(D7:D7))</f>
        <v>48190</v>
      </c>
      <c r="F40" s="32"/>
    </row>
    <row r="41" spans="1:6" ht="18.75" x14ac:dyDescent="0.3">
      <c r="A41" s="72" t="s">
        <v>25</v>
      </c>
      <c r="B41" s="73"/>
      <c r="C41" s="73"/>
      <c r="D41" s="73"/>
      <c r="E41" s="74"/>
      <c r="F41" s="32"/>
    </row>
    <row r="42" spans="1:6" x14ac:dyDescent="0.25">
      <c r="A42" s="41" t="s">
        <v>26</v>
      </c>
      <c r="B42" s="42"/>
      <c r="C42" s="42"/>
      <c r="D42" s="42"/>
      <c r="E42" s="11">
        <f>ROUND(0.0035*E40,2)</f>
        <v>168.67</v>
      </c>
      <c r="F42" s="32"/>
    </row>
    <row r="43" spans="1:6" x14ac:dyDescent="0.25">
      <c r="A43" s="41" t="s">
        <v>27</v>
      </c>
      <c r="B43" s="42"/>
      <c r="C43" s="42"/>
      <c r="D43" s="42"/>
      <c r="E43" s="11">
        <f>5*2.25</f>
        <v>11.25</v>
      </c>
    </row>
    <row r="44" spans="1:6" x14ac:dyDescent="0.25">
      <c r="A44" s="41" t="s">
        <v>28</v>
      </c>
      <c r="B44" s="42"/>
      <c r="C44" s="42"/>
      <c r="D44" s="42"/>
      <c r="E44" s="11">
        <v>20</v>
      </c>
    </row>
    <row r="45" spans="1:6" x14ac:dyDescent="0.25">
      <c r="A45" s="41" t="s">
        <v>29</v>
      </c>
      <c r="B45" s="42"/>
      <c r="C45" s="42"/>
      <c r="D45" s="9" t="s">
        <v>24</v>
      </c>
      <c r="E45" s="11">
        <f>IF(SUM(E40:E44)&lt;100,0,SUM(E40:E44))</f>
        <v>48389.919999999998</v>
      </c>
      <c r="F45" s="32"/>
    </row>
    <row r="46" spans="1:6" x14ac:dyDescent="0.25">
      <c r="A46" s="41" t="s">
        <v>30</v>
      </c>
      <c r="B46" s="42"/>
      <c r="C46" s="42"/>
      <c r="D46" s="13" t="str">
        <f>IF(SUM(D7:D7)=0,"",IF(SUM(D7:D7)=1,"1 Vehicle",SUM(D7:D7)&amp;" Vehicles"))</f>
        <v>1 Vehicle</v>
      </c>
      <c r="E46" s="11">
        <f>E45*SUM(D7:D7)</f>
        <v>48389.919999999998</v>
      </c>
    </row>
    <row r="47" spans="1:6" ht="18.75" x14ac:dyDescent="0.3">
      <c r="A47" s="75" t="s">
        <v>31</v>
      </c>
      <c r="B47" s="76"/>
      <c r="C47" s="76"/>
      <c r="D47" s="76"/>
      <c r="E47" s="77"/>
    </row>
    <row r="48" spans="1:6" x14ac:dyDescent="0.25">
      <c r="A48" s="56" t="s">
        <v>42</v>
      </c>
      <c r="B48" s="57"/>
      <c r="C48" s="57"/>
      <c r="D48" s="58" t="s">
        <v>32</v>
      </c>
      <c r="E48" s="59"/>
    </row>
    <row r="49" spans="1:5" x14ac:dyDescent="0.25">
      <c r="A49" s="45" t="s">
        <v>33</v>
      </c>
      <c r="B49" s="43"/>
      <c r="C49" s="43"/>
      <c r="D49" t="s">
        <v>41</v>
      </c>
      <c r="E49" s="46"/>
    </row>
    <row r="50" spans="1:5" x14ac:dyDescent="0.25">
      <c r="A50" s="50" t="s">
        <v>34</v>
      </c>
      <c r="B50" s="53"/>
      <c r="C50" s="53"/>
      <c r="D50" s="54" t="s">
        <v>35</v>
      </c>
      <c r="E50" s="55"/>
    </row>
    <row r="51" spans="1:5" ht="18.75" x14ac:dyDescent="0.3">
      <c r="A51" s="78" t="s">
        <v>36</v>
      </c>
      <c r="B51" s="79"/>
      <c r="C51" s="79"/>
      <c r="D51" s="79"/>
      <c r="E51" s="80"/>
    </row>
    <row r="52" spans="1:5" x14ac:dyDescent="0.25">
      <c r="A52" s="47" t="s">
        <v>7</v>
      </c>
      <c r="B52" s="24" t="s">
        <v>37</v>
      </c>
      <c r="C52" s="24"/>
      <c r="D52" s="24" t="s">
        <v>38</v>
      </c>
      <c r="E52" s="48">
        <v>310062165</v>
      </c>
    </row>
    <row r="53" spans="1:5" x14ac:dyDescent="0.25">
      <c r="A53" s="45" t="s">
        <v>33</v>
      </c>
      <c r="B53" s="44" t="s">
        <v>39</v>
      </c>
      <c r="C53" s="44"/>
      <c r="D53" s="44"/>
      <c r="E53" s="49"/>
    </row>
    <row r="54" spans="1:5" x14ac:dyDescent="0.25">
      <c r="A54" s="50" t="s">
        <v>34</v>
      </c>
      <c r="B54" s="51" t="s">
        <v>40</v>
      </c>
      <c r="C54" s="51"/>
      <c r="D54" s="51"/>
      <c r="E54" s="52"/>
    </row>
  </sheetData>
  <sheetProtection algorithmName="SHA-512" hashValue="bLp681h29ydh1JQSJvfwBPq+PSXPP8Tj3AMkv1zi/v+KlSSuuUWM8efqGi7bziF6hIhxCuk/qzCu128XuhIc6g==" saltValue="oz50TbZQ27lOMAaABS+4Rg==" spinCount="100000" sheet="1" objects="1" scenarios="1"/>
  <dataValidations count="2">
    <dataValidation allowBlank="1" showInputMessage="1" error="Only one vehicle configuration may be used on each spreadsheet." sqref="D7" xr:uid="{00000000-0002-0000-0000-000000000000}"/>
    <dataValidation type="list" allowBlank="1" showInputMessage="1" showErrorMessage="1" error="Only Yes or No may be entered." sqref="D15:D39" xr:uid="{00000000-0002-0000-0000-000001000000}">
      <formula1>"Yes, No"</formula1>
    </dataValidation>
  </dataValidations>
  <pageMargins left="0.7" right="0.7" top="0.75" bottom="0.75" header="0.3" footer="0.3"/>
  <pageSetup scale="91"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10" sqref="A10"/>
    </sheetView>
  </sheetViews>
  <sheetFormatPr defaultRowHeight="15" x14ac:dyDescent="0.25"/>
  <cols>
    <col min="1" max="1" width="92.85546875" bestFit="1" customWidth="1"/>
  </cols>
  <sheetData>
    <row r="1" spans="1:1" ht="21" x14ac:dyDescent="0.35">
      <c r="A1" s="33" t="s">
        <v>1</v>
      </c>
    </row>
    <row r="2" spans="1:1" ht="188.25" customHeight="1" x14ac:dyDescent="0.25">
      <c r="A2" s="36" t="s">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Line 8-F150 Responder</vt:lpstr>
      <vt:lpstr>Instructions</vt:lpstr>
      <vt:lpstr>Sheet3</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Louisiana</dc:creator>
  <cp:lastModifiedBy>Raymond McKnight (DOA)</cp:lastModifiedBy>
  <cp:lastPrinted>2019-12-26T18:52:23Z</cp:lastPrinted>
  <dcterms:created xsi:type="dcterms:W3CDTF">2019-01-03T17:30:08Z</dcterms:created>
  <dcterms:modified xsi:type="dcterms:W3CDTF">2026-04-28T13:28:51Z</dcterms:modified>
</cp:coreProperties>
</file>