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35" activeTab="0"/>
  </bookViews>
  <sheets>
    <sheet name="Financial Proj" sheetId="1" r:id="rId1"/>
  </sheets>
  <definedNames/>
  <calcPr fullCalcOnLoad="1"/>
</workbook>
</file>

<file path=xl/sharedStrings.xml><?xml version="1.0" encoding="utf-8"?>
<sst xmlns="http://schemas.openxmlformats.org/spreadsheetml/2006/main" count="397" uniqueCount="76">
  <si>
    <t>1/2020</t>
  </si>
  <si>
    <t>4/2020</t>
  </si>
  <si>
    <t>7/2020</t>
  </si>
  <si>
    <t>10/2020</t>
  </si>
  <si>
    <t>1/2021</t>
  </si>
  <si>
    <t>4/2021</t>
  </si>
  <si>
    <t>7/2021</t>
  </si>
  <si>
    <t>10/2021</t>
  </si>
  <si>
    <t>1/2022</t>
  </si>
  <si>
    <t>4/2022</t>
  </si>
  <si>
    <t>7/2022</t>
  </si>
  <si>
    <t>10/2022</t>
  </si>
  <si>
    <t>1/2023</t>
  </si>
  <si>
    <t>4/2023</t>
  </si>
  <si>
    <t>7/2023</t>
  </si>
  <si>
    <t>10/2023</t>
  </si>
  <si>
    <t>7/2024</t>
  </si>
  <si>
    <t>10/2024</t>
  </si>
  <si>
    <t>1/2024</t>
  </si>
  <si>
    <t>4/2024</t>
  </si>
  <si>
    <t>1/2025</t>
  </si>
  <si>
    <t>4/2025</t>
  </si>
  <si>
    <t>7/2025</t>
  </si>
  <si>
    <t>10/2025</t>
  </si>
  <si>
    <t>1/2026</t>
  </si>
  <si>
    <t>4/2026</t>
  </si>
  <si>
    <t>7/2026</t>
  </si>
  <si>
    <t>10/2026</t>
  </si>
  <si>
    <t>1/2027</t>
  </si>
  <si>
    <t>4/2027</t>
  </si>
  <si>
    <t>7/2027</t>
  </si>
  <si>
    <t>10/2027</t>
  </si>
  <si>
    <t>1/2028</t>
  </si>
  <si>
    <t>4/2028</t>
  </si>
  <si>
    <t>7/2028</t>
  </si>
  <si>
    <t>10/2028</t>
  </si>
  <si>
    <t>1/2029</t>
  </si>
  <si>
    <t>4/2029</t>
  </si>
  <si>
    <t>7/2029</t>
  </si>
  <si>
    <t>10/2029</t>
  </si>
  <si>
    <t>1/2030</t>
  </si>
  <si>
    <t>4/2030</t>
  </si>
  <si>
    <t>7/2030</t>
  </si>
  <si>
    <t>10/2030</t>
  </si>
  <si>
    <t>1/2031</t>
  </si>
  <si>
    <t>4/2031</t>
  </si>
  <si>
    <t>7/2031</t>
  </si>
  <si>
    <t>10/2031</t>
  </si>
  <si>
    <t>Total</t>
  </si>
  <si>
    <t>Año 1</t>
  </si>
  <si>
    <t>Año 2</t>
  </si>
  <si>
    <t>Año 3</t>
  </si>
  <si>
    <t>Año 4</t>
  </si>
  <si>
    <t>Año 5</t>
  </si>
  <si>
    <t>Proyectos y programas de la cuenca (local y regional)</t>
  </si>
  <si>
    <t>Gastos previstos</t>
  </si>
  <si>
    <t>Proyección trimestral</t>
  </si>
  <si>
    <t>Gastos efectivos</t>
  </si>
  <si>
    <t>Inversión efectiva trimestral (obtenida a partir de los informes de desempeño trimestral)</t>
  </si>
  <si>
    <t>Objetivo del estado del programa</t>
  </si>
  <si>
    <t>Proyectos de adjudicación Fase I</t>
  </si>
  <si>
    <t>Proyectos de adjudicación Fase II</t>
  </si>
  <si>
    <t>Proyectos de adjudicación Fase III</t>
  </si>
  <si>
    <t>Se gastan los fondos de la Ronda I. Se invierten considerablemente los fondos de la Ronda II</t>
  </si>
  <si>
    <t>Se invirtieron todos los fondos del programa</t>
  </si>
  <si>
    <t>Programas y proyectos estatales</t>
  </si>
  <si>
    <t>Movilizar todos los programas</t>
  </si>
  <si>
    <t>Viviendas asequibles y resilientes, compra de tierras remotas, ejecución de medidas de mitigación a nivel regional, fuerza laboral resiliente y programas de financiación del déficit de resiliencia completamente invertidos, retención/detención regional, compras de grandes áreas/mitigación no estructural tradicional y programas de infraestructura crítica invertidos en un 60%.</t>
  </si>
  <si>
    <t>Asistencia para el costo compartido no federal</t>
  </si>
  <si>
    <t>Programa de movilización</t>
  </si>
  <si>
    <t xml:space="preserve">Supervisión de la cuenca, trazado y simulación </t>
  </si>
  <si>
    <t>Cantidad considerable de fondos del programa invertidos</t>
  </si>
  <si>
    <t>Asistencia en política, planificación y capacidad a nivel local para la cuenca</t>
  </si>
  <si>
    <t>Todos los fondos para la asistencia en política, planificación y capacidad a nivel local fueron invertidos</t>
  </si>
  <si>
    <t xml:space="preserve">Administración </t>
  </si>
  <si>
    <t>Se invirtieron el 50% de los fondos del programa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</si>
</sst>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&quot;$&quot;#,##0.00"/>
    <numFmt numFmtId="169" formatCode="0.0%"/>
    <numFmt numFmtId="170" formatCode="0.000%"/>
    <numFmt numFmtId="171" formatCode="0.0000%"/>
    <numFmt numFmtId="172" formatCode="_(* #,##0.000_);_(* \(#,##0.000\);_(* &quot;-&quot;?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Fill="1" applyAlignment="1">
      <alignment/>
    </xf>
    <xf numFmtId="49" fontId="42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2" fillId="16" borderId="0" xfId="0" applyNumberFormat="1" applyFont="1" applyFill="1" applyAlignment="1">
      <alignment/>
    </xf>
    <xf numFmtId="164" fontId="22" fillId="34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168" fontId="0" fillId="0" borderId="0" xfId="0" applyNumberFormat="1" applyAlignment="1">
      <alignment/>
    </xf>
    <xf numFmtId="169" fontId="0" fillId="0" borderId="0" xfId="59" applyNumberFormat="1" applyFont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/>
    </xf>
    <xf numFmtId="0" fontId="0" fillId="10" borderId="0" xfId="0" applyFill="1" applyAlignment="1">
      <alignment horizontal="left" wrapText="1"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70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locales/regionales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48"/>
          <c:w val="0.70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53057174"/>
        <c:axId val="7752519"/>
      </c:line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52519"/>
        <c:crosses val="autoZero"/>
        <c:auto val="1"/>
        <c:lblOffset val="100"/>
        <c:tickLblSkip val="2"/>
        <c:noMultiLvlLbl val="0"/>
      </c:catAx>
      <c:valAx>
        <c:axId val="7752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17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34075"/>
          <c:w val="0.20775"/>
          <c:h val="0.2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estatales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47"/>
          <c:w val="0.702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ser>
          <c:idx val="2"/>
          <c:order val="1"/>
          <c:tx>
            <c:strRef>
              <c:f>'Financial Proj'!$A$36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Proj'!$B$36:$AC$36</c:f>
              <c:numCache/>
            </c:numRef>
          </c:val>
          <c:smooth val="0"/>
        </c:ser>
        <c:marker val="1"/>
        <c:axId val="2663808"/>
        <c:axId val="23974273"/>
      </c:lineChart>
      <c:catAx>
        <c:axId val="2663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74273"/>
        <c:crosses val="autoZero"/>
        <c:auto val="1"/>
        <c:lblOffset val="100"/>
        <c:tickLblSkip val="2"/>
        <c:noMultiLvlLbl val="0"/>
      </c:catAx>
      <c:valAx>
        <c:axId val="239742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0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4"/>
          <c:w val="0.20825"/>
          <c:h val="0.2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compartido no federal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1"/>
          <c:w val="0.721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14441866"/>
        <c:axId val="62867931"/>
      </c:lineChart>
      <c:catAx>
        <c:axId val="14441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67931"/>
        <c:crosses val="autoZero"/>
        <c:auto val="1"/>
        <c:lblOffset val="100"/>
        <c:tickLblSkip val="2"/>
        <c:noMultiLvlLbl val="0"/>
      </c:catAx>
      <c:valAx>
        <c:axId val="62867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4186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"/>
                <c:y val="0.12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425"/>
          <c:w val="0.2082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 para la Mitigación de la Subvención en Bloque para el Desarrollo Comunitario (CDBG-MIT)</a:t>
            </a:r>
          </a:p>
        </c:rich>
      </c:tx>
      <c:layout>
        <c:manualLayout>
          <c:xMode val="factor"/>
          <c:yMode val="factor"/>
          <c:x val="0.0397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505"/>
          <c:w val="0.70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Proj'!$A$183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Proj'!$B$183:$AC$183</c:f>
              <c:numCache/>
            </c:numRef>
          </c:val>
          <c:smooth val="0"/>
        </c:ser>
        <c:ser>
          <c:idx val="2"/>
          <c:order val="1"/>
          <c:tx>
            <c:strRef>
              <c:f>'Financial Proj'!$A$185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Proj'!$B$185:$AC$185</c:f>
              <c:numCache/>
            </c:numRef>
          </c:val>
          <c:smooth val="0"/>
        </c:ser>
        <c:marker val="1"/>
        <c:axId val="28940468"/>
        <c:axId val="59137621"/>
      </c:lineChart>
      <c:catAx>
        <c:axId val="28940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37621"/>
        <c:crosses val="autoZero"/>
        <c:auto val="1"/>
        <c:lblOffset val="100"/>
        <c:tickLblSkip val="2"/>
        <c:noMultiLvlLbl val="0"/>
      </c:catAx>
      <c:valAx>
        <c:axId val="59137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4046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125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62476542"/>
        <c:axId val="25417967"/>
      </c:line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17967"/>
        <c:crosses val="autoZero"/>
        <c:auto val="1"/>
        <c:lblOffset val="100"/>
        <c:tickLblSkip val="2"/>
        <c:noMultiLvlLbl val="0"/>
      </c:catAx>
      <c:valAx>
        <c:axId val="25417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7654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27435112"/>
        <c:axId val="45589417"/>
      </c:line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89417"/>
        <c:crosses val="autoZero"/>
        <c:auto val="1"/>
        <c:lblOffset val="100"/>
        <c:tickLblSkip val="2"/>
        <c:noMultiLvlLbl val="0"/>
      </c:catAx>
      <c:valAx>
        <c:axId val="45589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3511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5267"/>
        <c:crosses val="autoZero"/>
        <c:auto val="1"/>
        <c:lblOffset val="100"/>
        <c:tickLblSkip val="2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5157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2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0.8755</cdr:y>
    </cdr:from>
    <cdr:to>
      <cdr:x>0.99725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3076575"/>
          <a:ext cx="1809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0.8895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981325"/>
          <a:ext cx="1809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0.91375</cdr:y>
    </cdr:from>
    <cdr:to>
      <cdr:x>0.79925</cdr:x>
      <cdr:y>0.914</cdr:y>
    </cdr:to>
    <cdr:sp>
      <cdr:nvSpPr>
        <cdr:cNvPr id="1" name="TextBox 1"/>
        <cdr:cNvSpPr txBox="1">
          <a:spLocks noChangeArrowheads="1"/>
        </cdr:cNvSpPr>
      </cdr:nvSpPr>
      <cdr:spPr>
        <a:xfrm>
          <a:off x="6753225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0.9065</cdr:y>
    </cdr:from>
    <cdr:to>
      <cdr:x>0.7975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0.90875</cdr:y>
    </cdr:from>
    <cdr:to>
      <cdr:x>0.797</cdr:x>
      <cdr:y>0.90875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10</xdr:row>
      <xdr:rowOff>66675</xdr:rowOff>
    </xdr:from>
    <xdr:to>
      <xdr:col>5</xdr:col>
      <xdr:colOff>352425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809625" y="2162175"/>
        <a:ext cx="84772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41</xdr:row>
      <xdr:rowOff>114300</xdr:rowOff>
    </xdr:from>
    <xdr:to>
      <xdr:col>5</xdr:col>
      <xdr:colOff>342900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819150" y="8305800"/>
        <a:ext cx="84582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38100</xdr:rowOff>
    </xdr:from>
    <xdr:to>
      <xdr:col>5</xdr:col>
      <xdr:colOff>285750</xdr:colOff>
      <xdr:row>90</xdr:row>
      <xdr:rowOff>76200</xdr:rowOff>
    </xdr:to>
    <xdr:graphicFrame>
      <xdr:nvGraphicFramePr>
        <xdr:cNvPr id="3" name="Chart 3"/>
        <xdr:cNvGraphicFramePr/>
      </xdr:nvGraphicFramePr>
      <xdr:xfrm>
        <a:off x="762000" y="13944600"/>
        <a:ext cx="84582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188</xdr:row>
      <xdr:rowOff>47625</xdr:rowOff>
    </xdr:from>
    <xdr:to>
      <xdr:col>5</xdr:col>
      <xdr:colOff>266700</xdr:colOff>
      <xdr:row>207</xdr:row>
      <xdr:rowOff>85725</xdr:rowOff>
    </xdr:to>
    <xdr:graphicFrame>
      <xdr:nvGraphicFramePr>
        <xdr:cNvPr id="4" name="Chart 4"/>
        <xdr:cNvGraphicFramePr/>
      </xdr:nvGraphicFramePr>
      <xdr:xfrm>
        <a:off x="742950" y="37195125"/>
        <a:ext cx="84582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131</xdr:row>
      <xdr:rowOff>19050</xdr:rowOff>
    </xdr:from>
    <xdr:to>
      <xdr:col>5</xdr:col>
      <xdr:colOff>266700</xdr:colOff>
      <xdr:row>150</xdr:row>
      <xdr:rowOff>57150</xdr:rowOff>
    </xdr:to>
    <xdr:graphicFrame>
      <xdr:nvGraphicFramePr>
        <xdr:cNvPr id="5" name="Chart 3"/>
        <xdr:cNvGraphicFramePr/>
      </xdr:nvGraphicFramePr>
      <xdr:xfrm>
        <a:off x="742950" y="25927050"/>
        <a:ext cx="84582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742950</xdr:colOff>
      <xdr:row>160</xdr:row>
      <xdr:rowOff>19050</xdr:rowOff>
    </xdr:from>
    <xdr:to>
      <xdr:col>5</xdr:col>
      <xdr:colOff>266700</xdr:colOff>
      <xdr:row>179</xdr:row>
      <xdr:rowOff>57150</xdr:rowOff>
    </xdr:to>
    <xdr:graphicFrame>
      <xdr:nvGraphicFramePr>
        <xdr:cNvPr id="6" name="Chart 3"/>
        <xdr:cNvGraphicFramePr/>
      </xdr:nvGraphicFramePr>
      <xdr:xfrm>
        <a:off x="742950" y="31642050"/>
        <a:ext cx="84582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742950</xdr:colOff>
      <xdr:row>101</xdr:row>
      <xdr:rowOff>19050</xdr:rowOff>
    </xdr:from>
    <xdr:to>
      <xdr:col>5</xdr:col>
      <xdr:colOff>266700</xdr:colOff>
      <xdr:row>120</xdr:row>
      <xdr:rowOff>57150</xdr:rowOff>
    </xdr:to>
    <xdr:graphicFrame>
      <xdr:nvGraphicFramePr>
        <xdr:cNvPr id="7" name="Chart 3"/>
        <xdr:cNvGraphicFramePr/>
      </xdr:nvGraphicFramePr>
      <xdr:xfrm>
        <a:off x="742950" y="20021550"/>
        <a:ext cx="845820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J23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1" sqref="G191"/>
    </sheetView>
  </sheetViews>
  <sheetFormatPr defaultColWidth="9.140625" defaultRowHeight="15"/>
  <cols>
    <col min="1" max="1" width="68.28125" style="0" bestFit="1" customWidth="1"/>
    <col min="2" max="2" width="17.8515625" style="0" customWidth="1"/>
    <col min="3" max="3" width="16.421875" style="0" customWidth="1"/>
    <col min="4" max="6" width="15.7109375" style="0" bestFit="1" customWidth="1"/>
    <col min="7" max="7" width="16.7109375" style="0" bestFit="1" customWidth="1"/>
    <col min="8" max="10" width="15.7109375" style="0" bestFit="1" customWidth="1"/>
    <col min="11" max="11" width="16.7109375" style="0" bestFit="1" customWidth="1"/>
    <col min="12" max="14" width="15.7109375" style="0" bestFit="1" customWidth="1"/>
    <col min="15" max="15" width="16.7109375" style="0" bestFit="1" customWidth="1"/>
    <col min="16" max="16" width="15.7109375" style="0" bestFit="1" customWidth="1"/>
    <col min="17" max="18" width="16.421875" style="0" bestFit="1" customWidth="1"/>
    <col min="19" max="19" width="16.7109375" style="0" bestFit="1" customWidth="1"/>
    <col min="20" max="22" width="16.421875" style="0" bestFit="1" customWidth="1"/>
    <col min="23" max="23" width="16.7109375" style="0" bestFit="1" customWidth="1"/>
    <col min="24" max="39" width="16.421875" style="0" bestFit="1" customWidth="1"/>
    <col min="40" max="40" width="19.00390625" style="0" customWidth="1"/>
    <col min="41" max="48" width="16.421875" style="0" bestFit="1" customWidth="1"/>
    <col min="49" max="49" width="13.8515625" style="0" bestFit="1" customWidth="1"/>
    <col min="50" max="62" width="16.421875" style="0" bestFit="1" customWidth="1"/>
  </cols>
  <sheetData>
    <row r="1" spans="1:25" ht="15">
      <c r="A1" s="1"/>
      <c r="F1" s="27"/>
      <c r="U1" s="29">
        <v>200000000</v>
      </c>
      <c r="Y1" s="14"/>
    </row>
    <row r="2" spans="1:41" ht="15">
      <c r="A2" s="23">
        <v>570666243</v>
      </c>
      <c r="B2" s="13"/>
      <c r="C2" s="12"/>
      <c r="E2" t="s">
        <v>49</v>
      </c>
      <c r="I2" t="s">
        <v>50</v>
      </c>
      <c r="K2" s="28"/>
      <c r="M2" t="s">
        <v>51</v>
      </c>
      <c r="Q2" t="s">
        <v>52</v>
      </c>
      <c r="U2" t="s">
        <v>53</v>
      </c>
      <c r="Y2" s="12">
        <v>0</v>
      </c>
      <c r="AO2" s="1"/>
    </row>
    <row r="3" spans="1:49" ht="15">
      <c r="A3" s="2" t="s">
        <v>54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18</v>
      </c>
      <c r="S3" s="4" t="s">
        <v>19</v>
      </c>
      <c r="T3" s="4" t="s">
        <v>16</v>
      </c>
      <c r="U3" s="4" t="s">
        <v>17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4" t="s">
        <v>36</v>
      </c>
      <c r="AM3" s="4" t="s">
        <v>37</v>
      </c>
      <c r="AN3" s="4" t="s">
        <v>38</v>
      </c>
      <c r="AO3" s="4" t="s">
        <v>39</v>
      </c>
      <c r="AP3" s="4" t="s">
        <v>40</v>
      </c>
      <c r="AQ3" s="4" t="s">
        <v>41</v>
      </c>
      <c r="AR3" s="4" t="s">
        <v>42</v>
      </c>
      <c r="AS3" s="4" t="s">
        <v>43</v>
      </c>
      <c r="AT3" s="4" t="s">
        <v>44</v>
      </c>
      <c r="AU3" s="4" t="s">
        <v>45</v>
      </c>
      <c r="AV3" s="4" t="s">
        <v>46</v>
      </c>
      <c r="AW3" s="4" t="s">
        <v>47</v>
      </c>
    </row>
    <row r="4" spans="1:49" ht="15">
      <c r="A4" t="s">
        <v>55</v>
      </c>
      <c r="B4" s="1">
        <f>SUM($B5:B5)</f>
        <v>5706662.43</v>
      </c>
      <c r="C4" s="1">
        <f>SUM($B5:C5)</f>
        <v>11413324.86</v>
      </c>
      <c r="D4" s="1">
        <f>SUM($B5:D5)</f>
        <v>17119987.29</v>
      </c>
      <c r="E4" s="1">
        <f>SUM($B5:E5)</f>
        <v>22826649.72</v>
      </c>
      <c r="F4" s="1">
        <f>SUM($B5:F5)</f>
        <v>31386643.365</v>
      </c>
      <c r="G4" s="1">
        <f>SUM($B5:G5)</f>
        <v>39946637.01</v>
      </c>
      <c r="H4" s="1">
        <f>SUM($B5:H5)</f>
        <v>48506630.655</v>
      </c>
      <c r="I4" s="1">
        <f>SUM($B5:I5)</f>
        <v>57066624.3</v>
      </c>
      <c r="J4" s="1">
        <f>SUM($B5:J5)</f>
        <v>65626617.94499999</v>
      </c>
      <c r="K4" s="1">
        <f>SUM($B5:K5)</f>
        <v>74453426.945</v>
      </c>
      <c r="L4" s="1">
        <f>SUM($B5:L5)</f>
        <v>85866751.80499999</v>
      </c>
      <c r="M4" s="1">
        <f>SUM($B5:M5)</f>
        <v>97280076.66499999</v>
      </c>
      <c r="N4" s="1">
        <f>SUM($B5:N5)</f>
        <v>108693401.52499999</v>
      </c>
      <c r="O4" s="1">
        <f>SUM($B5:O5)</f>
        <v>120106726.38499999</v>
      </c>
      <c r="P4" s="1">
        <f>SUM($B5:P5)</f>
        <v>131520051.24499999</v>
      </c>
      <c r="Q4" s="1">
        <f>SUM($B5:Q5)</f>
        <v>142933376.105</v>
      </c>
      <c r="R4" s="1">
        <f>SUM($B5:R5)</f>
        <v>157200032.17999998</v>
      </c>
      <c r="S4" s="1">
        <f>SUM($B5:S5)</f>
        <v>171466688.25499997</v>
      </c>
      <c r="T4" s="1">
        <f>SUM($B5:T5)</f>
        <v>185733344.32999995</v>
      </c>
      <c r="U4" s="1">
        <f>SUM($B5:U5)</f>
        <v>200000000.40499994</v>
      </c>
      <c r="V4" s="1">
        <f>SUM($B5:V5)</f>
        <v>219973318.90999994</v>
      </c>
      <c r="W4" s="1">
        <f>SUM($B5:W5)</f>
        <v>242799968.62999994</v>
      </c>
      <c r="X4" s="1">
        <f>SUM($B5:X5)</f>
        <v>265626618.34999993</v>
      </c>
      <c r="Y4" s="1">
        <f>SUM($B5:Y5)</f>
        <v>288453268.06999993</v>
      </c>
      <c r="Z4" s="1">
        <f>SUM($B5:Z5)</f>
        <v>316986580.2199999</v>
      </c>
      <c r="AA4" s="1">
        <f>SUM($B5:AA5)</f>
        <v>345519892.3699999</v>
      </c>
      <c r="AB4" s="1">
        <f>SUM($B5:AB5)</f>
        <v>379493051.3699999</v>
      </c>
      <c r="AC4" s="1">
        <f>SUM($B5:AC5)</f>
        <v>408026363.51999986</v>
      </c>
      <c r="AD4" s="1">
        <f>SUM($B5:AD5)</f>
        <v>430853013.2399999</v>
      </c>
      <c r="AE4" s="1">
        <f>SUM($B5:AE5)</f>
        <v>453679662.9599999</v>
      </c>
      <c r="AF4" s="1">
        <f>SUM($B5:AF5)</f>
        <v>470799650.24999994</v>
      </c>
      <c r="AG4" s="1">
        <f>SUM($B5:AG5)</f>
        <v>487919637.53999996</v>
      </c>
      <c r="AH4" s="1">
        <f>SUM($B5:AH5)</f>
        <v>499332962.4</v>
      </c>
      <c r="AI4" s="1">
        <f>SUM($B5:AI5)</f>
        <v>510746287.26</v>
      </c>
      <c r="AJ4" s="1">
        <f>SUM($B5:AJ5)</f>
        <v>522159612.12</v>
      </c>
      <c r="AK4" s="1">
        <f>SUM($B5:AK5)</f>
        <v>533572936.98</v>
      </c>
      <c r="AL4" s="1">
        <f>SUM($B5:AL5)</f>
        <v>544986261.84</v>
      </c>
      <c r="AM4" s="1">
        <f>SUM($B5:AM5)</f>
        <v>553546255.485</v>
      </c>
      <c r="AN4" s="1">
        <f>SUM($B5:AN5)</f>
        <v>562106249.13</v>
      </c>
      <c r="AO4" s="1">
        <f>SUM($B5:AO5)</f>
        <v>570666242.995</v>
      </c>
      <c r="AP4" s="1">
        <f>SUM($B5:AP5)</f>
        <v>570666242.995</v>
      </c>
      <c r="AQ4" s="1">
        <f>SUM($B5:AQ5)</f>
        <v>570666242.995</v>
      </c>
      <c r="AR4" s="1">
        <f>SUM($B5:AR5)</f>
        <v>570666242.995</v>
      </c>
      <c r="AS4" s="1">
        <f>SUM($B5:AS5)</f>
        <v>570666242.995</v>
      </c>
      <c r="AT4" s="1">
        <f>SUM($B5:AT5)</f>
        <v>570666242.995</v>
      </c>
      <c r="AU4" s="1">
        <f>SUM($B5:AU5)</f>
        <v>570666242.995</v>
      </c>
      <c r="AV4" s="14">
        <f>SUM($B5:AV5)</f>
        <v>570666242.995</v>
      </c>
      <c r="AW4" s="1">
        <f>SUM($B5:AW5)</f>
        <v>570666242.995</v>
      </c>
    </row>
    <row r="5" spans="1:49" ht="15">
      <c r="A5" t="s">
        <v>56</v>
      </c>
      <c r="B5" s="8">
        <f>+A2*0.01</f>
        <v>5706662.43</v>
      </c>
      <c r="C5" s="6">
        <f>+A2*0.01</f>
        <v>5706662.43</v>
      </c>
      <c r="D5" s="6">
        <f>+A2*0.01</f>
        <v>5706662.43</v>
      </c>
      <c r="E5" s="6">
        <f>+A2*0.01</f>
        <v>5706662.43</v>
      </c>
      <c r="F5" s="6">
        <f>+A2*0.015</f>
        <v>8559993.645</v>
      </c>
      <c r="G5" s="6">
        <f>+A2*0.015</f>
        <v>8559993.645</v>
      </c>
      <c r="H5" s="6">
        <f>+A2*0.015</f>
        <v>8559993.645</v>
      </c>
      <c r="I5" s="6">
        <f>+A2*0.015</f>
        <v>8559993.645</v>
      </c>
      <c r="J5" s="6">
        <f>+A2*0.015</f>
        <v>8559993.645</v>
      </c>
      <c r="K5" s="6">
        <v>8826809</v>
      </c>
      <c r="L5" s="6">
        <f>+A2*0.02</f>
        <v>11413324.86</v>
      </c>
      <c r="M5" s="6">
        <f>+A2*0.02</f>
        <v>11413324.86</v>
      </c>
      <c r="N5" s="6">
        <f>+A2*0.02</f>
        <v>11413324.86</v>
      </c>
      <c r="O5" s="6">
        <f>+A2*0.02</f>
        <v>11413324.86</v>
      </c>
      <c r="P5" s="6">
        <f>+A2*0.02</f>
        <v>11413324.86</v>
      </c>
      <c r="Q5" s="6">
        <f>+A2*0.02</f>
        <v>11413324.86</v>
      </c>
      <c r="R5" s="6">
        <f>+A2*0.025</f>
        <v>14266656.075000001</v>
      </c>
      <c r="S5" s="6">
        <f>+A2*0.025</f>
        <v>14266656.075000001</v>
      </c>
      <c r="T5" s="6">
        <f>+A2*0.025</f>
        <v>14266656.075000001</v>
      </c>
      <c r="U5" s="6">
        <f>+A2*0.025</f>
        <v>14266656.075000001</v>
      </c>
      <c r="V5" s="6">
        <f>+A2*0.035</f>
        <v>19973318.505000003</v>
      </c>
      <c r="W5" s="6">
        <f>+A2*0.04</f>
        <v>22826649.72</v>
      </c>
      <c r="X5" s="6">
        <f>+A2*0.04</f>
        <v>22826649.72</v>
      </c>
      <c r="Y5" s="6">
        <f>+A2*0.04</f>
        <v>22826649.72</v>
      </c>
      <c r="Z5" s="6">
        <f>+A2*0.05</f>
        <v>28533312.150000002</v>
      </c>
      <c r="AA5" s="6">
        <f>+A2*0.05</f>
        <v>28533312.150000002</v>
      </c>
      <c r="AB5" s="6">
        <v>33973159</v>
      </c>
      <c r="AC5" s="6">
        <f>+A2*0.05</f>
        <v>28533312.150000002</v>
      </c>
      <c r="AD5" s="6">
        <f>+A2*0.04</f>
        <v>22826649.72</v>
      </c>
      <c r="AE5" s="6">
        <f>+A2*0.04</f>
        <v>22826649.72</v>
      </c>
      <c r="AF5" s="6">
        <f>+A2*0.03</f>
        <v>17119987.29</v>
      </c>
      <c r="AG5" s="6">
        <f>+A2*0.03</f>
        <v>17119987.29</v>
      </c>
      <c r="AH5" s="6">
        <f>$A2*0.02</f>
        <v>11413324.86</v>
      </c>
      <c r="AI5" s="6">
        <f>+A2*0.02</f>
        <v>11413324.86</v>
      </c>
      <c r="AJ5" s="6">
        <f>+A2*0.02</f>
        <v>11413324.86</v>
      </c>
      <c r="AK5" s="6">
        <f>+A2*0.02</f>
        <v>11413324.86</v>
      </c>
      <c r="AL5" s="6">
        <f>+A2*0.02</f>
        <v>11413324.86</v>
      </c>
      <c r="AM5" s="6">
        <f>+A2*0.015</f>
        <v>8559993.645</v>
      </c>
      <c r="AN5" s="6">
        <f>+A2*0.015</f>
        <v>8559993.645</v>
      </c>
      <c r="AO5" s="6">
        <f>+A2*0.015+0.22</f>
        <v>8559993.865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</row>
    <row r="6" spans="1:49" ht="15">
      <c r="A6" t="s">
        <v>57</v>
      </c>
      <c r="B6" s="1">
        <f>SUM($B7:B7)</f>
        <v>0</v>
      </c>
      <c r="C6" s="11">
        <f>SUM($B7:C7)</f>
        <v>0</v>
      </c>
      <c r="D6" s="11">
        <f>SUM($B7:D7)</f>
        <v>0</v>
      </c>
      <c r="E6" s="11">
        <f>SUM($B7:E7)</f>
        <v>0</v>
      </c>
      <c r="F6" s="11">
        <f>SUM($B7:F7)</f>
        <v>0</v>
      </c>
      <c r="G6" s="11">
        <f>SUM($B7:G7)</f>
        <v>0</v>
      </c>
      <c r="H6" s="11">
        <f>SUM($B7:H7)</f>
        <v>0</v>
      </c>
      <c r="I6" s="11">
        <f>SUM($B7:I7)</f>
        <v>0</v>
      </c>
      <c r="J6" s="11">
        <f>SUM($B7:J7)</f>
        <v>0</v>
      </c>
      <c r="K6" s="11">
        <f>SUM($B7:K7)</f>
        <v>0</v>
      </c>
      <c r="L6" s="11">
        <f>SUM($B7:L7)</f>
        <v>0</v>
      </c>
      <c r="M6" s="11">
        <f>SUM($B7:M7)</f>
        <v>0</v>
      </c>
      <c r="N6" s="11">
        <f>SUM($B7:N7)</f>
        <v>0</v>
      </c>
      <c r="O6" s="11">
        <f>SUM($B7:O7)</f>
        <v>0</v>
      </c>
      <c r="P6" s="11">
        <f>SUM($B7:P7)</f>
        <v>0</v>
      </c>
      <c r="Q6" s="11">
        <f>SUM($B7:Q7)</f>
        <v>0</v>
      </c>
      <c r="R6" s="11">
        <f>SUM($B7:R7)</f>
        <v>0</v>
      </c>
      <c r="S6" s="11">
        <f>SUM($B7:S7)</f>
        <v>0</v>
      </c>
      <c r="T6" s="11">
        <f>SUM($B7:T7)</f>
        <v>0</v>
      </c>
      <c r="U6" s="11">
        <f>SUM($B7:U7)</f>
        <v>0</v>
      </c>
      <c r="V6" s="11">
        <f>SUM($B7:V7)</f>
        <v>0</v>
      </c>
      <c r="W6" s="11">
        <f>SUM($B7:W7)</f>
        <v>0</v>
      </c>
      <c r="X6" s="11">
        <f>SUM($B7:X7)</f>
        <v>0</v>
      </c>
      <c r="Y6" s="11">
        <f>SUM($B7:Y7)</f>
        <v>0</v>
      </c>
      <c r="Z6" s="11">
        <f>SUM($B7:Z7)</f>
        <v>0</v>
      </c>
      <c r="AA6" s="11">
        <f>SUM($B7:AA7)</f>
        <v>0</v>
      </c>
      <c r="AB6" s="11">
        <f>SUM($B7:AB7)</f>
        <v>0</v>
      </c>
      <c r="AC6" s="11">
        <f>SUM($B7:AC7)</f>
        <v>0</v>
      </c>
      <c r="AD6" s="11">
        <f>SUM($B7:AD7)</f>
        <v>0</v>
      </c>
      <c r="AE6" s="11">
        <f>SUM($B7:AE7)</f>
        <v>0</v>
      </c>
      <c r="AF6" s="11">
        <f>SUM($B7:AF7)</f>
        <v>0</v>
      </c>
      <c r="AG6" s="11">
        <f>SUM($B7:AG7)</f>
        <v>0</v>
      </c>
      <c r="AH6" s="11">
        <f>SUM($B7:AH7)</f>
        <v>0</v>
      </c>
      <c r="AI6" s="11">
        <f>SUM($B7:AI7)</f>
        <v>0</v>
      </c>
      <c r="AJ6" s="11">
        <f>SUM($B7:AJ7)</f>
        <v>0</v>
      </c>
      <c r="AK6" s="11">
        <f>SUM($B7:AK7)</f>
        <v>0</v>
      </c>
      <c r="AL6" s="11">
        <f>SUM($B7:AL7)</f>
        <v>0</v>
      </c>
      <c r="AM6" s="11">
        <f>SUM($B7:AM7)</f>
        <v>0</v>
      </c>
      <c r="AN6" s="11">
        <f>SUM($B7:AN7)</f>
        <v>0</v>
      </c>
      <c r="AO6" s="11">
        <f>SUM($B7:AO7)</f>
        <v>0</v>
      </c>
      <c r="AP6" s="11">
        <f>SUM($B7:AP7)</f>
        <v>0</v>
      </c>
      <c r="AQ6" s="11">
        <f>SUM($B7:AQ7)</f>
        <v>0</v>
      </c>
      <c r="AR6" s="11">
        <f>SUM($B7:AR7)</f>
        <v>0</v>
      </c>
      <c r="AS6" s="11">
        <f>SUM($B7:AS7)</f>
        <v>0</v>
      </c>
      <c r="AT6" s="11">
        <f>SUM($B7:AT7)</f>
        <v>0</v>
      </c>
      <c r="AU6" s="11">
        <f>SUM($B7:AU7)</f>
        <v>0</v>
      </c>
      <c r="AV6" s="11">
        <f>SUM($B7:AV7)</f>
        <v>0</v>
      </c>
      <c r="AW6" s="11">
        <f>SUM($B7:AW7)</f>
        <v>0</v>
      </c>
    </row>
    <row r="7" spans="1:49" ht="30">
      <c r="A7" s="10" t="s">
        <v>58</v>
      </c>
      <c r="B7" s="1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1" ht="15">
      <c r="A8" s="16" t="s">
        <v>59</v>
      </c>
      <c r="B8" t="s">
        <v>60</v>
      </c>
      <c r="H8" t="s">
        <v>61</v>
      </c>
      <c r="Q8" t="s">
        <v>62</v>
      </c>
      <c r="U8" t="s">
        <v>63</v>
      </c>
      <c r="AO8" t="s">
        <v>64</v>
      </c>
    </row>
    <row r="31" spans="1:49" ht="15">
      <c r="A31" s="1"/>
      <c r="AW31" s="1"/>
    </row>
    <row r="32" spans="1:49" ht="15">
      <c r="A32" s="23">
        <v>327757590</v>
      </c>
      <c r="U32" s="29">
        <v>200000000</v>
      </c>
      <c r="Y32" s="25"/>
      <c r="AW32" s="29">
        <f>+A32</f>
        <v>327757590</v>
      </c>
    </row>
    <row r="33" spans="1:49" ht="15">
      <c r="A33" s="2" t="s">
        <v>65</v>
      </c>
      <c r="B33" s="4" t="s">
        <v>0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  <c r="O33" s="4" t="s">
        <v>13</v>
      </c>
      <c r="P33" s="4" t="s">
        <v>14</v>
      </c>
      <c r="Q33" s="4" t="s">
        <v>15</v>
      </c>
      <c r="R33" s="4" t="s">
        <v>18</v>
      </c>
      <c r="S33" s="4" t="s">
        <v>19</v>
      </c>
      <c r="T33" s="4" t="s">
        <v>16</v>
      </c>
      <c r="U33" s="4" t="s">
        <v>17</v>
      </c>
      <c r="V33" s="4" t="s">
        <v>20</v>
      </c>
      <c r="W33" s="4" t="s">
        <v>21</v>
      </c>
      <c r="X33" s="4" t="s">
        <v>22</v>
      </c>
      <c r="Y33" s="4" t="s">
        <v>23</v>
      </c>
      <c r="Z33" s="4" t="s">
        <v>24</v>
      </c>
      <c r="AA33" s="4" t="s">
        <v>25</v>
      </c>
      <c r="AB33" s="4" t="s">
        <v>26</v>
      </c>
      <c r="AC33" s="4" t="s">
        <v>27</v>
      </c>
      <c r="AD33" s="4" t="s">
        <v>28</v>
      </c>
      <c r="AE33" s="4" t="s">
        <v>29</v>
      </c>
      <c r="AF33" s="4" t="s">
        <v>30</v>
      </c>
      <c r="AG33" s="4" t="s">
        <v>31</v>
      </c>
      <c r="AH33" s="4" t="s">
        <v>32</v>
      </c>
      <c r="AI33" s="4" t="s">
        <v>33</v>
      </c>
      <c r="AJ33" s="4" t="s">
        <v>34</v>
      </c>
      <c r="AK33" s="4" t="s">
        <v>35</v>
      </c>
      <c r="AL33" s="4" t="s">
        <v>36</v>
      </c>
      <c r="AM33" s="4" t="s">
        <v>37</v>
      </c>
      <c r="AN33" s="4" t="s">
        <v>38</v>
      </c>
      <c r="AO33" s="4" t="s">
        <v>39</v>
      </c>
      <c r="AP33" s="4" t="s">
        <v>40</v>
      </c>
      <c r="AQ33" s="4" t="s">
        <v>41</v>
      </c>
      <c r="AR33" s="4" t="s">
        <v>42</v>
      </c>
      <c r="AS33" s="4" t="s">
        <v>43</v>
      </c>
      <c r="AT33" s="4" t="s">
        <v>44</v>
      </c>
      <c r="AU33" s="4" t="s">
        <v>45</v>
      </c>
      <c r="AV33" s="4" t="s">
        <v>46</v>
      </c>
      <c r="AW33" s="4" t="s">
        <v>47</v>
      </c>
    </row>
    <row r="34" spans="1:49" ht="15">
      <c r="A34" t="s">
        <v>55</v>
      </c>
      <c r="B34" s="1">
        <f>SUM($B35:B35)</f>
        <v>3277575.9</v>
      </c>
      <c r="C34" s="1">
        <f>SUM($B35:C35)</f>
        <v>8193939.75</v>
      </c>
      <c r="D34" s="1">
        <f>SUM($B35:D35)</f>
        <v>14749091.55</v>
      </c>
      <c r="E34" s="1">
        <f>SUM($B35:E35)</f>
        <v>21304243.35</v>
      </c>
      <c r="F34" s="1">
        <f>SUM($B35:F35)</f>
        <v>29498183.1</v>
      </c>
      <c r="G34" s="1">
        <f>SUM($B35:G35)</f>
        <v>37692122.85</v>
      </c>
      <c r="H34" s="1">
        <f>SUM($B35:H35)</f>
        <v>47524850.55</v>
      </c>
      <c r="I34" s="1">
        <f>SUM($B35:I35)</f>
        <v>57357578.25</v>
      </c>
      <c r="J34" s="1">
        <f>SUM($B35:J35)</f>
        <v>67190305.95</v>
      </c>
      <c r="K34" s="1">
        <f>SUM($B35:K35)</f>
        <v>77023033.65</v>
      </c>
      <c r="L34" s="1">
        <f>SUM($B35:L35)</f>
        <v>86855761.35000001</v>
      </c>
      <c r="M34" s="1">
        <f>SUM($B35:M35)</f>
        <v>96688489.05000001</v>
      </c>
      <c r="N34" s="1">
        <f>SUM($B35:N35)</f>
        <v>106521216.75000001</v>
      </c>
      <c r="O34" s="1">
        <f>SUM($B35:O35)</f>
        <v>117992732.40000002</v>
      </c>
      <c r="P34" s="1">
        <f>SUM($B35:P35)</f>
        <v>129464248.05000003</v>
      </c>
      <c r="Q34" s="1">
        <f>SUM($B35:Q35)</f>
        <v>140935763.70000002</v>
      </c>
      <c r="R34" s="1">
        <f>SUM($B35:R35)</f>
        <v>154046067.3</v>
      </c>
      <c r="S34" s="1">
        <f>SUM($B35:S35)</f>
        <v>167224241.3</v>
      </c>
      <c r="T34" s="1">
        <f>SUM($B35:T35)</f>
        <v>183612120.8</v>
      </c>
      <c r="U34" s="1">
        <f>SUM($B35:U35)</f>
        <v>200000000.3</v>
      </c>
      <c r="V34" s="1">
        <f>SUM($B35:V35)</f>
        <v>214749091.85000002</v>
      </c>
      <c r="W34" s="1">
        <f>SUM($B35:W35)</f>
        <v>229498183.40000004</v>
      </c>
      <c r="X34" s="1">
        <f>SUM($B35:X35)</f>
        <v>242608487.00000003</v>
      </c>
      <c r="Y34" s="1">
        <f>SUM($B35:Y35)</f>
        <v>255718790.60000002</v>
      </c>
      <c r="Z34" s="1">
        <f>SUM($B35:Z35)</f>
        <v>267190306.25000003</v>
      </c>
      <c r="AA34" s="1">
        <f>SUM($B35:AA35)</f>
        <v>278661821.90000004</v>
      </c>
      <c r="AB34" s="1">
        <f>SUM($B35:AB35)</f>
        <v>288494549.6</v>
      </c>
      <c r="AC34" s="1">
        <f>SUM($B35:AC35)</f>
        <v>298327277.3</v>
      </c>
      <c r="AD34" s="1">
        <f>SUM($B35:AD35)</f>
        <v>304814558.3</v>
      </c>
      <c r="AE34" s="1">
        <f>SUM($B35:AE35)</f>
        <v>309730922.15000004</v>
      </c>
      <c r="AF34" s="1">
        <f>SUM($B35:AF35)</f>
        <v>313008498.05</v>
      </c>
      <c r="AG34" s="1">
        <f>SUM($B35:AG35)</f>
        <v>316286073.95</v>
      </c>
      <c r="AH34" s="1">
        <f>SUM($B35:AH35)</f>
        <v>318744255.875</v>
      </c>
      <c r="AI34" s="1">
        <f>SUM($B35:AI35)</f>
        <v>321202437.8</v>
      </c>
      <c r="AJ34" s="1">
        <f>SUM($B35:AJ35)</f>
        <v>322841225.75</v>
      </c>
      <c r="AK34" s="1">
        <f>SUM($B35:AK35)</f>
        <v>324480013.7</v>
      </c>
      <c r="AL34" s="1">
        <f>SUM($B35:AL35)</f>
        <v>326118801.65</v>
      </c>
      <c r="AM34" s="1">
        <f>SUM($B35:AM35)</f>
        <v>327757590</v>
      </c>
      <c r="AN34" s="1">
        <f>SUM($B35:AN35)</f>
        <v>327757590</v>
      </c>
      <c r="AO34" s="1">
        <f>SUM($B35:AO35)</f>
        <v>327757590</v>
      </c>
      <c r="AP34" s="1">
        <f>SUM($B35:AP35)</f>
        <v>327757590</v>
      </c>
      <c r="AQ34" s="1">
        <f>SUM($B35:AQ35)</f>
        <v>327757590</v>
      </c>
      <c r="AR34" s="1">
        <f>SUM($B35:AR35)</f>
        <v>327757590</v>
      </c>
      <c r="AS34" s="1">
        <f>SUM($B35:AS35)</f>
        <v>327757590</v>
      </c>
      <c r="AT34" s="1">
        <f>SUM($B35:AT35)</f>
        <v>327757590</v>
      </c>
      <c r="AU34" s="1">
        <f>SUM($B35:AU35)</f>
        <v>327757590</v>
      </c>
      <c r="AV34" s="1">
        <f>SUM($B35:AV35)</f>
        <v>327757590</v>
      </c>
      <c r="AW34" s="30">
        <f>SUM($B35:AW35)</f>
        <v>327757590</v>
      </c>
    </row>
    <row r="35" spans="1:49" ht="15">
      <c r="A35" t="s">
        <v>56</v>
      </c>
      <c r="B35" s="8">
        <f>+$A$32*0.01</f>
        <v>3277575.9</v>
      </c>
      <c r="C35" s="6">
        <f>+$A$32*0.015</f>
        <v>4916363.85</v>
      </c>
      <c r="D35" s="6">
        <f>+$A$32*0.02</f>
        <v>6555151.8</v>
      </c>
      <c r="E35" s="6">
        <f>+$A$32*0.02</f>
        <v>6555151.8</v>
      </c>
      <c r="F35" s="6">
        <f>+$A$32*0.025</f>
        <v>8193939.75</v>
      </c>
      <c r="G35" s="6">
        <f>+$A$32*0.025</f>
        <v>8193939.75</v>
      </c>
      <c r="H35" s="6">
        <f>+$A$32*0.03</f>
        <v>9832727.7</v>
      </c>
      <c r="I35" s="6">
        <f aca="true" t="shared" si="0" ref="I35:N35">+$A$32*0.03</f>
        <v>9832727.7</v>
      </c>
      <c r="J35" s="6">
        <f t="shared" si="0"/>
        <v>9832727.7</v>
      </c>
      <c r="K35" s="6">
        <f t="shared" si="0"/>
        <v>9832727.7</v>
      </c>
      <c r="L35" s="6">
        <f t="shared" si="0"/>
        <v>9832727.7</v>
      </c>
      <c r="M35" s="6">
        <f t="shared" si="0"/>
        <v>9832727.7</v>
      </c>
      <c r="N35" s="6">
        <f t="shared" si="0"/>
        <v>9832727.7</v>
      </c>
      <c r="O35" s="6">
        <f>+$A$32*0.035</f>
        <v>11471515.65</v>
      </c>
      <c r="P35" s="6">
        <f>+$A$32*0.035</f>
        <v>11471515.65</v>
      </c>
      <c r="Q35" s="6">
        <f>+$A$32*0.035</f>
        <v>11471515.65</v>
      </c>
      <c r="R35" s="6">
        <f>+$A$32*0.04</f>
        <v>13110303.6</v>
      </c>
      <c r="S35" s="6">
        <v>13178174</v>
      </c>
      <c r="T35" s="6">
        <f>+$A$32*0.05</f>
        <v>16387879.5</v>
      </c>
      <c r="U35" s="6">
        <f>+$A$32*0.05</f>
        <v>16387879.5</v>
      </c>
      <c r="V35" s="6">
        <f>+$A$32*0.045</f>
        <v>14749091.549999999</v>
      </c>
      <c r="W35" s="6">
        <f>+$A$32*0.045</f>
        <v>14749091.549999999</v>
      </c>
      <c r="X35" s="6">
        <f>+$A$32*0.04</f>
        <v>13110303.6</v>
      </c>
      <c r="Y35" s="6">
        <f>+$A$32*0.04</f>
        <v>13110303.6</v>
      </c>
      <c r="Z35" s="6">
        <f>+$A$32*0.035</f>
        <v>11471515.65</v>
      </c>
      <c r="AA35" s="6">
        <f>+$A$32*0.035</f>
        <v>11471515.65</v>
      </c>
      <c r="AB35" s="6">
        <f>+$A$32*0.03</f>
        <v>9832727.7</v>
      </c>
      <c r="AC35" s="6">
        <f>+$A$32*0.03</f>
        <v>9832727.7</v>
      </c>
      <c r="AD35" s="6">
        <v>6487281</v>
      </c>
      <c r="AE35" s="6">
        <f>+$A$32*0.015</f>
        <v>4916363.85</v>
      </c>
      <c r="AF35" s="6">
        <f>+$A$32*0.01</f>
        <v>3277575.9</v>
      </c>
      <c r="AG35" s="6">
        <f>+$A$32*0.01</f>
        <v>3277575.9</v>
      </c>
      <c r="AH35" s="6">
        <f>+$A$32*0.0075</f>
        <v>2458181.925</v>
      </c>
      <c r="AI35" s="6">
        <f>+$A$32*0.0075</f>
        <v>2458181.925</v>
      </c>
      <c r="AJ35" s="6">
        <f>+$A$32*0.005</f>
        <v>1638787.95</v>
      </c>
      <c r="AK35" s="6">
        <f>+$A$32*0.005</f>
        <v>1638787.95</v>
      </c>
      <c r="AL35" s="6">
        <f>+$A$32*0.005</f>
        <v>1638787.95</v>
      </c>
      <c r="AM35" s="6">
        <f>+$A$32*0.005+0.4</f>
        <v>1638788.3499999999</v>
      </c>
      <c r="AN35" s="6">
        <v>0</v>
      </c>
      <c r="AO35" s="6">
        <v>0</v>
      </c>
      <c r="AP35" s="6">
        <f>+$A$32*0</f>
        <v>0</v>
      </c>
      <c r="AQ35" s="6">
        <f aca="true" t="shared" si="1" ref="AQ35:AW35">+$A$32*0</f>
        <v>0</v>
      </c>
      <c r="AR35" s="6">
        <f t="shared" si="1"/>
        <v>0</v>
      </c>
      <c r="AS35" s="6">
        <f t="shared" si="1"/>
        <v>0</v>
      </c>
      <c r="AT35" s="6">
        <f t="shared" si="1"/>
        <v>0</v>
      </c>
      <c r="AU35" s="6">
        <f t="shared" si="1"/>
        <v>0</v>
      </c>
      <c r="AV35" s="6">
        <f t="shared" si="1"/>
        <v>0</v>
      </c>
      <c r="AW35" s="6">
        <f t="shared" si="1"/>
        <v>0</v>
      </c>
    </row>
    <row r="36" spans="1:49" ht="15">
      <c r="A36" t="s">
        <v>57</v>
      </c>
      <c r="B36" s="1">
        <f>SUM($B37:B37)</f>
        <v>0</v>
      </c>
      <c r="C36" s="11">
        <f>SUM($B37:C37)</f>
        <v>0</v>
      </c>
      <c r="D36" s="11">
        <f>SUM($B37:D37)</f>
        <v>0</v>
      </c>
      <c r="E36" s="11">
        <f>SUM($B37:E37)</f>
        <v>0</v>
      </c>
      <c r="F36" s="11">
        <f>SUM($B37:F37)</f>
        <v>0</v>
      </c>
      <c r="G36" s="11">
        <f>SUM($B37:G37)</f>
        <v>0</v>
      </c>
      <c r="H36" s="11">
        <f>SUM($B37:H37)</f>
        <v>0</v>
      </c>
      <c r="I36" s="11">
        <f>SUM($B37:I37)</f>
        <v>0</v>
      </c>
      <c r="J36" s="11">
        <f>SUM($B37:J37)</f>
        <v>0</v>
      </c>
      <c r="K36" s="11">
        <f>SUM($B37:K37)</f>
        <v>0</v>
      </c>
      <c r="L36" s="11">
        <f>SUM($B37:L37)</f>
        <v>0</v>
      </c>
      <c r="M36" s="11">
        <f>SUM($B37:M37)</f>
        <v>0</v>
      </c>
      <c r="N36" s="11">
        <f>SUM($B37:N37)</f>
        <v>0</v>
      </c>
      <c r="O36" s="11">
        <f>SUM($B37:O37)</f>
        <v>0</v>
      </c>
      <c r="P36" s="11">
        <f>SUM($B37:P37)</f>
        <v>0</v>
      </c>
      <c r="Q36" s="11">
        <f>SUM($B37:Q37)</f>
        <v>0</v>
      </c>
      <c r="R36" s="11">
        <f>SUM($B37:R37)</f>
        <v>0</v>
      </c>
      <c r="S36" s="11">
        <f>SUM($B37:S37)</f>
        <v>0</v>
      </c>
      <c r="T36" s="11">
        <f>SUM($B37:T37)</f>
        <v>0</v>
      </c>
      <c r="U36" s="11">
        <f>SUM($B37:U37)</f>
        <v>0</v>
      </c>
      <c r="V36" s="11">
        <f>SUM($B37:V37)</f>
        <v>0</v>
      </c>
      <c r="W36" s="11">
        <f>SUM($B37:W37)</f>
        <v>0</v>
      </c>
      <c r="X36" s="11">
        <f>SUM($B37:X37)</f>
        <v>0</v>
      </c>
      <c r="Y36" s="11">
        <f>SUM($B37:Y37)</f>
        <v>0</v>
      </c>
      <c r="Z36" s="11">
        <f>SUM($B37:Z37)</f>
        <v>0</v>
      </c>
      <c r="AA36" s="11">
        <f>SUM($B37:AA37)</f>
        <v>0</v>
      </c>
      <c r="AB36" s="11">
        <f>SUM($B37:AB37)</f>
        <v>0</v>
      </c>
      <c r="AC36" s="11">
        <f>SUM($B37:AC37)</f>
        <v>0</v>
      </c>
      <c r="AD36" s="11">
        <f>SUM($B37:AD37)</f>
        <v>0</v>
      </c>
      <c r="AE36" s="11">
        <f>SUM($B37:AE37)</f>
        <v>0</v>
      </c>
      <c r="AF36" s="11">
        <f>SUM($B37:AF37)</f>
        <v>0</v>
      </c>
      <c r="AG36" s="11">
        <f>SUM($B37:AG37)</f>
        <v>0</v>
      </c>
      <c r="AH36" s="11">
        <f>SUM($B37:AH37)</f>
        <v>0</v>
      </c>
      <c r="AI36" s="11">
        <f>SUM($B37:AI37)</f>
        <v>0</v>
      </c>
      <c r="AJ36" s="11">
        <f>SUM($B37:AJ37)</f>
        <v>0</v>
      </c>
      <c r="AK36" s="11">
        <f>SUM($B37:AK37)</f>
        <v>0</v>
      </c>
      <c r="AL36" s="11">
        <f>SUM($B37:AL37)</f>
        <v>0</v>
      </c>
      <c r="AM36" s="11">
        <f>SUM($B37:AM37)</f>
        <v>0</v>
      </c>
      <c r="AN36" s="11">
        <f>SUM($B37:AN37)</f>
        <v>0</v>
      </c>
      <c r="AO36" s="11">
        <f>SUM($B37:AO37)</f>
        <v>0</v>
      </c>
      <c r="AP36" s="11">
        <f>SUM($B37:AP37)</f>
        <v>0</v>
      </c>
      <c r="AQ36" s="11">
        <f>SUM($B37:AQ37)</f>
        <v>0</v>
      </c>
      <c r="AR36" s="11">
        <f>SUM($B37:AR37)</f>
        <v>0</v>
      </c>
      <c r="AS36" s="11">
        <f>SUM($B37:AS37)</f>
        <v>0</v>
      </c>
      <c r="AT36" s="11">
        <f>SUM($B37:AT37)</f>
        <v>0</v>
      </c>
      <c r="AU36" s="11">
        <f>SUM($B37:AU37)</f>
        <v>0</v>
      </c>
      <c r="AV36" s="11">
        <f>SUM($B37:AV37)</f>
        <v>0</v>
      </c>
      <c r="AW36" s="11">
        <f>SUM($B37:AW37)</f>
        <v>0</v>
      </c>
    </row>
    <row r="37" spans="1:62" ht="30">
      <c r="A37" s="10" t="s">
        <v>58</v>
      </c>
      <c r="B37" s="1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3" customFormat="1" ht="15">
      <c r="A38" s="19" t="s">
        <v>59</v>
      </c>
      <c r="B38" s="18" t="s">
        <v>66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 t="s">
        <v>67</v>
      </c>
      <c r="V38" s="18"/>
      <c r="W38" s="18"/>
      <c r="X38" s="18"/>
      <c r="AO38" s="3" t="s">
        <v>64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s="3" customFormat="1" ht="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62" ht="15">
      <c r="A62" s="26"/>
    </row>
    <row r="63" spans="1:25" ht="15">
      <c r="A63" s="23">
        <v>96988107</v>
      </c>
      <c r="U63" s="25">
        <v>55283221</v>
      </c>
      <c r="Y63" s="25"/>
    </row>
    <row r="64" spans="1:49" ht="15">
      <c r="A64" s="2" t="s">
        <v>68</v>
      </c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4" t="s">
        <v>6</v>
      </c>
      <c r="I64" s="4" t="s">
        <v>7</v>
      </c>
      <c r="J64" s="4" t="s">
        <v>8</v>
      </c>
      <c r="K64" s="4" t="s">
        <v>9</v>
      </c>
      <c r="L64" s="4" t="s">
        <v>10</v>
      </c>
      <c r="M64" s="4" t="s">
        <v>11</v>
      </c>
      <c r="N64" s="4" t="s">
        <v>12</v>
      </c>
      <c r="O64" s="4" t="s">
        <v>13</v>
      </c>
      <c r="P64" s="4" t="s">
        <v>14</v>
      </c>
      <c r="Q64" s="4" t="s">
        <v>15</v>
      </c>
      <c r="R64" s="4" t="s">
        <v>18</v>
      </c>
      <c r="S64" s="4" t="s">
        <v>19</v>
      </c>
      <c r="T64" s="4" t="s">
        <v>16</v>
      </c>
      <c r="U64" s="4" t="s">
        <v>17</v>
      </c>
      <c r="V64" s="4" t="s">
        <v>20</v>
      </c>
      <c r="W64" s="4" t="s">
        <v>21</v>
      </c>
      <c r="X64" s="4" t="s">
        <v>22</v>
      </c>
      <c r="Y64" s="4" t="s">
        <v>23</v>
      </c>
      <c r="Z64" s="4" t="s">
        <v>24</v>
      </c>
      <c r="AA64" s="4" t="s">
        <v>25</v>
      </c>
      <c r="AB64" s="4" t="s">
        <v>26</v>
      </c>
      <c r="AC64" s="4" t="s">
        <v>27</v>
      </c>
      <c r="AD64" s="4" t="s">
        <v>28</v>
      </c>
      <c r="AE64" s="4" t="s">
        <v>29</v>
      </c>
      <c r="AF64" s="4" t="s">
        <v>30</v>
      </c>
      <c r="AG64" s="4" t="s">
        <v>31</v>
      </c>
      <c r="AH64" s="4" t="s">
        <v>32</v>
      </c>
      <c r="AI64" s="4" t="s">
        <v>33</v>
      </c>
      <c r="AJ64" s="4" t="s">
        <v>34</v>
      </c>
      <c r="AK64" s="4" t="s">
        <v>35</v>
      </c>
      <c r="AL64" s="4" t="s">
        <v>36</v>
      </c>
      <c r="AM64" s="4" t="s">
        <v>37</v>
      </c>
      <c r="AN64" s="4" t="s">
        <v>38</v>
      </c>
      <c r="AO64" s="4" t="s">
        <v>39</v>
      </c>
      <c r="AP64" s="4" t="s">
        <v>40</v>
      </c>
      <c r="AQ64" s="4" t="s">
        <v>41</v>
      </c>
      <c r="AR64" s="4" t="s">
        <v>42</v>
      </c>
      <c r="AS64" s="4" t="s">
        <v>43</v>
      </c>
      <c r="AT64" s="4" t="s">
        <v>44</v>
      </c>
      <c r="AU64" s="4" t="s">
        <v>45</v>
      </c>
      <c r="AV64" s="4" t="s">
        <v>46</v>
      </c>
      <c r="AW64" s="4" t="s">
        <v>47</v>
      </c>
    </row>
    <row r="65" spans="1:49" ht="15">
      <c r="A65" t="s">
        <v>55</v>
      </c>
      <c r="B65" s="1">
        <f>SUM($B66:B66)</f>
        <v>969881.0700000001</v>
      </c>
      <c r="C65" s="1">
        <f>SUM($B66:C66)</f>
        <v>1939762.1400000001</v>
      </c>
      <c r="D65" s="1">
        <f>SUM($B66:D66)</f>
        <v>3394583.745</v>
      </c>
      <c r="E65" s="1">
        <f>SUM($B66:E66)</f>
        <v>4849405.35</v>
      </c>
      <c r="F65" s="1">
        <f>SUM($B66:F66)</f>
        <v>6789167.49</v>
      </c>
      <c r="G65" s="1">
        <f>SUM($B66:G66)</f>
        <v>8728929.63</v>
      </c>
      <c r="H65" s="1">
        <f>SUM($B66:H66)</f>
        <v>11153632.305000002</v>
      </c>
      <c r="I65" s="1">
        <f>SUM($B66:I66)</f>
        <v>13578334.980000002</v>
      </c>
      <c r="J65" s="1">
        <f>SUM($B66:J66)</f>
        <v>16003037.655000003</v>
      </c>
      <c r="K65" s="1">
        <f>SUM($B66:K66)</f>
        <v>18912680.865000002</v>
      </c>
      <c r="L65" s="1">
        <f>SUM($B66:L66)</f>
        <v>21822324.075000003</v>
      </c>
      <c r="M65" s="1">
        <f>SUM($B66:M66)</f>
        <v>24731967.285000004</v>
      </c>
      <c r="N65" s="1">
        <f>SUM($B66:N66)</f>
        <v>28126551.030000005</v>
      </c>
      <c r="O65" s="1">
        <f>SUM($B66:O66)</f>
        <v>31521134.775000006</v>
      </c>
      <c r="P65" s="1">
        <f>SUM($B66:P66)</f>
        <v>34915718.52</v>
      </c>
      <c r="Q65" s="1">
        <f>SUM($B66:Q66)</f>
        <v>38795242.800000004</v>
      </c>
      <c r="R65" s="1">
        <f>SUM($B66:R66)</f>
        <v>42674767.080000006</v>
      </c>
      <c r="S65" s="1">
        <f>SUM($B66:S66)</f>
        <v>46554291.36000001</v>
      </c>
      <c r="T65" s="1">
        <f>SUM($B66:T66)</f>
        <v>50433815.64000001</v>
      </c>
      <c r="U65" s="1">
        <f>SUM($B66:U66)</f>
        <v>55283221.00000001</v>
      </c>
      <c r="V65" s="1">
        <f>SUM($B66:V66)</f>
        <v>58677804.745000005</v>
      </c>
      <c r="W65" s="1">
        <f>SUM($B66:W66)</f>
        <v>62072388.49</v>
      </c>
      <c r="X65" s="1">
        <f>SUM($B66:X66)</f>
        <v>65466972.235</v>
      </c>
      <c r="Y65" s="1">
        <f>SUM($B66:Y66)</f>
        <v>68376615.445</v>
      </c>
      <c r="Z65" s="1">
        <f>SUM($B66:Z66)</f>
        <v>71286258.65499999</v>
      </c>
      <c r="AA65" s="1">
        <f>SUM($B66:AA66)</f>
        <v>74195901.86499998</v>
      </c>
      <c r="AB65" s="1">
        <f>SUM($B66:AB66)</f>
        <v>77105545.07499997</v>
      </c>
      <c r="AC65" s="1">
        <f>SUM($B66:AC66)</f>
        <v>80015188.28499997</v>
      </c>
      <c r="AD65" s="1">
        <f>SUM($B66:AD66)</f>
        <v>82682361.22749996</v>
      </c>
      <c r="AE65" s="1">
        <f>SUM($B66:AE66)</f>
        <v>85349534.16999996</v>
      </c>
      <c r="AF65" s="1">
        <f>SUM($B66:AF66)</f>
        <v>88016707.11249995</v>
      </c>
      <c r="AG65" s="1">
        <f>SUM($B66:AG66)</f>
        <v>90441409.78749995</v>
      </c>
      <c r="AH65" s="1">
        <f>SUM($B66:AH66)</f>
        <v>92381171.92749995</v>
      </c>
      <c r="AI65" s="1">
        <f>SUM($B66:AI66)</f>
        <v>93545029.21149994</v>
      </c>
      <c r="AJ65" s="1">
        <f>SUM($B66:AJ66)</f>
        <v>94514910.28149994</v>
      </c>
      <c r="AK65" s="1">
        <f>SUM($B66:AK66)</f>
        <v>95048344.86149994</v>
      </c>
      <c r="AL65" s="1">
        <f>SUM($B66:AL66)</f>
        <v>95533285.39649993</v>
      </c>
      <c r="AM65" s="1">
        <f>SUM($B66:AM66)</f>
        <v>96018225.93149993</v>
      </c>
      <c r="AN65" s="1">
        <f>SUM($B66:AN66)</f>
        <v>96503166.46649992</v>
      </c>
      <c r="AO65" s="1">
        <f>SUM($B66:AO66)</f>
        <v>96988107.00149992</v>
      </c>
      <c r="AP65" s="1">
        <f>SUM($B66:AP66)</f>
        <v>96988107.00149992</v>
      </c>
      <c r="AQ65" s="1">
        <f>SUM($B66:AQ66)</f>
        <v>96988107.00149992</v>
      </c>
      <c r="AR65" s="1">
        <f>SUM($B66:AR66)</f>
        <v>96988107.00149992</v>
      </c>
      <c r="AS65" s="1">
        <f>SUM($B66:AS66)</f>
        <v>96988107.00149992</v>
      </c>
      <c r="AT65" s="1">
        <f>SUM($B66:AT66)</f>
        <v>96988107.00149992</v>
      </c>
      <c r="AU65" s="1">
        <f>SUM($B66:AU66)</f>
        <v>96988107.00149992</v>
      </c>
      <c r="AV65" s="1">
        <f>SUM($B66:AV66)</f>
        <v>96988107.00149992</v>
      </c>
      <c r="AW65" s="29">
        <f>SUM($B66:AW66)</f>
        <v>96988107.00149992</v>
      </c>
    </row>
    <row r="66" spans="1:49" ht="15">
      <c r="A66" t="s">
        <v>56</v>
      </c>
      <c r="B66" s="8">
        <f>+$A$63*0.01</f>
        <v>969881.0700000001</v>
      </c>
      <c r="C66" s="6">
        <f>+$A$63*0.01</f>
        <v>969881.0700000001</v>
      </c>
      <c r="D66" s="6">
        <f>+$A$63*0.015</f>
        <v>1454821.605</v>
      </c>
      <c r="E66" s="6">
        <f>+$A$63*0.015</f>
        <v>1454821.605</v>
      </c>
      <c r="F66" s="6">
        <f>+$A$63*0.02</f>
        <v>1939762.1400000001</v>
      </c>
      <c r="G66" s="6">
        <f>+$A$63*0.02</f>
        <v>1939762.1400000001</v>
      </c>
      <c r="H66" s="6">
        <f>+$A$63*0.025</f>
        <v>2424702.6750000003</v>
      </c>
      <c r="I66" s="6">
        <f>+$A$63*0.025</f>
        <v>2424702.6750000003</v>
      </c>
      <c r="J66" s="6">
        <f>+$A$63*0.025</f>
        <v>2424702.6750000003</v>
      </c>
      <c r="K66" s="6">
        <f>+$A$63*0.03</f>
        <v>2909643.21</v>
      </c>
      <c r="L66" s="6">
        <f>+$A$63*0.03</f>
        <v>2909643.21</v>
      </c>
      <c r="M66" s="6">
        <f>+$A$63*0.03</f>
        <v>2909643.21</v>
      </c>
      <c r="N66" s="6">
        <f>+$A$63*0.035</f>
        <v>3394583.745</v>
      </c>
      <c r="O66" s="6">
        <f>+$A$63*0.035</f>
        <v>3394583.745</v>
      </c>
      <c r="P66" s="6">
        <f>+$A$63*0.035</f>
        <v>3394583.745</v>
      </c>
      <c r="Q66" s="6">
        <f>+$A$63*0.04</f>
        <v>3879524.2800000003</v>
      </c>
      <c r="R66" s="6">
        <f>+$A$63*0.04</f>
        <v>3879524.2800000003</v>
      </c>
      <c r="S66" s="6">
        <f>+$A$63*0.04</f>
        <v>3879524.2800000003</v>
      </c>
      <c r="T66" s="6">
        <f>+$A$63*0.04</f>
        <v>3879524.2800000003</v>
      </c>
      <c r="U66" s="6">
        <v>4849405.36</v>
      </c>
      <c r="V66" s="6">
        <f>+$A$63*0.035</f>
        <v>3394583.745</v>
      </c>
      <c r="W66" s="6">
        <f>+$A$63*0.035</f>
        <v>3394583.745</v>
      </c>
      <c r="X66" s="6">
        <f>+$A$63*0.035</f>
        <v>3394583.745</v>
      </c>
      <c r="Y66" s="6">
        <f>+$A$63*0.03</f>
        <v>2909643.21</v>
      </c>
      <c r="Z66" s="6">
        <f>+$A$63*0.03</f>
        <v>2909643.21</v>
      </c>
      <c r="AA66" s="6">
        <f>+$A$63*0.03</f>
        <v>2909643.21</v>
      </c>
      <c r="AB66" s="6">
        <f>+$A$63*0.03</f>
        <v>2909643.21</v>
      </c>
      <c r="AC66" s="6">
        <f>+$A$63*0.03</f>
        <v>2909643.21</v>
      </c>
      <c r="AD66" s="6">
        <f>+$A$63*0.0275</f>
        <v>2667172.9425</v>
      </c>
      <c r="AE66" s="6">
        <f>+$A$63*0.0275</f>
        <v>2667172.9425</v>
      </c>
      <c r="AF66" s="6">
        <f>+$A$63*0.0275</f>
        <v>2667172.9425</v>
      </c>
      <c r="AG66" s="6">
        <f>+$A$63*0.025</f>
        <v>2424702.6750000003</v>
      </c>
      <c r="AH66" s="6">
        <f>+$A$63*0.02</f>
        <v>1939762.1400000001</v>
      </c>
      <c r="AI66" s="6">
        <f>+$A$63*0.012</f>
        <v>1163857.284</v>
      </c>
      <c r="AJ66" s="6">
        <f>+$A$63*0.01</f>
        <v>969881.0700000001</v>
      </c>
      <c r="AK66" s="6">
        <v>533434.58</v>
      </c>
      <c r="AL66" s="6">
        <f>+$A$63*0.005</f>
        <v>484940.53500000003</v>
      </c>
      <c r="AM66" s="6">
        <f>+$A$63*0.005</f>
        <v>484940.53500000003</v>
      </c>
      <c r="AN66" s="6">
        <f>+$A$63*0.005</f>
        <v>484940.53500000003</v>
      </c>
      <c r="AO66" s="6">
        <f>+$A$63*0.005</f>
        <v>484940.53500000003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</row>
    <row r="67" spans="1:49" ht="15">
      <c r="A67" t="s">
        <v>57</v>
      </c>
      <c r="B67" s="1">
        <f>SUM($B68:B68)</f>
        <v>0</v>
      </c>
      <c r="C67" s="11">
        <f>SUM($B68:C68)</f>
        <v>0</v>
      </c>
      <c r="D67" s="11">
        <f>SUM($B68:D68)</f>
        <v>0</v>
      </c>
      <c r="E67" s="11">
        <f>SUM($B68:E68)</f>
        <v>0</v>
      </c>
      <c r="F67" s="11">
        <f>SUM($B68:F68)</f>
        <v>0</v>
      </c>
      <c r="G67" s="11">
        <f>SUM($B68:G68)</f>
        <v>0</v>
      </c>
      <c r="H67" s="11">
        <f>SUM($B68:H68)</f>
        <v>0</v>
      </c>
      <c r="I67" s="11">
        <f>SUM($B68:I68)</f>
        <v>0</v>
      </c>
      <c r="J67" s="11">
        <f>SUM($B68:J68)</f>
        <v>0</v>
      </c>
      <c r="K67" s="11">
        <f>SUM($B68:K68)</f>
        <v>0</v>
      </c>
      <c r="L67" s="11">
        <f>SUM($B68:L68)</f>
        <v>0</v>
      </c>
      <c r="M67" s="11">
        <f>SUM($B68:M68)</f>
        <v>0</v>
      </c>
      <c r="N67" s="11">
        <f>SUM($B68:N68)</f>
        <v>0</v>
      </c>
      <c r="O67" s="11">
        <f>SUM($B68:O68)</f>
        <v>0</v>
      </c>
      <c r="P67" s="11">
        <f>SUM($B68:P68)</f>
        <v>0</v>
      </c>
      <c r="Q67" s="11">
        <f>SUM($B68:Q68)</f>
        <v>0</v>
      </c>
      <c r="R67" s="11">
        <f>SUM($B68:R68)</f>
        <v>0</v>
      </c>
      <c r="S67" s="11">
        <f>SUM($B68:S68)</f>
        <v>0</v>
      </c>
      <c r="T67" s="11">
        <f>SUM($B68:T68)</f>
        <v>0</v>
      </c>
      <c r="U67" s="11">
        <f>SUM($B68:U68)</f>
        <v>0</v>
      </c>
      <c r="V67" s="11">
        <f>SUM($B68:V68)</f>
        <v>0</v>
      </c>
      <c r="W67" s="11">
        <f>SUM($B68:W68)</f>
        <v>0</v>
      </c>
      <c r="X67" s="11">
        <f>SUM($B68:X68)</f>
        <v>0</v>
      </c>
      <c r="Y67" s="11">
        <f>SUM($B68:Y68)</f>
        <v>0</v>
      </c>
      <c r="Z67" s="11">
        <f>SUM($B68:Z68)</f>
        <v>0</v>
      </c>
      <c r="AA67" s="11">
        <f>SUM($B68:AA68)</f>
        <v>0</v>
      </c>
      <c r="AB67" s="11">
        <f>SUM($B68:AB68)</f>
        <v>0</v>
      </c>
      <c r="AC67" s="11">
        <f>SUM($B68:AC68)</f>
        <v>0</v>
      </c>
      <c r="AD67" s="11">
        <f>SUM($B68:AD68)</f>
        <v>0</v>
      </c>
      <c r="AE67" s="11">
        <f>SUM($B68:AE68)</f>
        <v>0</v>
      </c>
      <c r="AF67" s="11">
        <f>SUM($B68:AF68)</f>
        <v>0</v>
      </c>
      <c r="AG67" s="11">
        <f>SUM($B68:AG68)</f>
        <v>0</v>
      </c>
      <c r="AH67" s="11">
        <f>SUM($B68:AH68)</f>
        <v>0</v>
      </c>
      <c r="AI67" s="11">
        <f>SUM($B68:AI68)</f>
        <v>0</v>
      </c>
      <c r="AJ67" s="11">
        <f>SUM($B68:AJ68)</f>
        <v>0</v>
      </c>
      <c r="AK67" s="11">
        <f>SUM($B68:AK68)</f>
        <v>0</v>
      </c>
      <c r="AL67" s="11">
        <f>SUM($B68:AL68)</f>
        <v>0</v>
      </c>
      <c r="AM67" s="11">
        <f>SUM($B68:AM68)</f>
        <v>0</v>
      </c>
      <c r="AN67" s="11">
        <f>SUM($B68:AN68)</f>
        <v>0</v>
      </c>
      <c r="AO67" s="11">
        <f>SUM($B68:AO68)</f>
        <v>0</v>
      </c>
      <c r="AP67" s="11">
        <f>SUM($B68:AP68)</f>
        <v>0</v>
      </c>
      <c r="AQ67" s="11">
        <f>SUM($B68:AQ68)</f>
        <v>0</v>
      </c>
      <c r="AR67" s="11">
        <f>SUM($B68:AR68)</f>
        <v>0</v>
      </c>
      <c r="AS67" s="11">
        <f>SUM($B68:AS68)</f>
        <v>0</v>
      </c>
      <c r="AT67" s="11">
        <f>SUM($B68:AT68)</f>
        <v>0</v>
      </c>
      <c r="AU67" s="11">
        <f>SUM($B68:AU68)</f>
        <v>0</v>
      </c>
      <c r="AV67" s="11">
        <f>SUM($B68:AV68)</f>
        <v>0</v>
      </c>
      <c r="AW67" s="11">
        <f>SUM($B68:AW68)</f>
        <v>0</v>
      </c>
    </row>
    <row r="68" spans="1:49" ht="30">
      <c r="A68" s="10" t="s">
        <v>58</v>
      </c>
      <c r="B68" s="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1" ht="15">
      <c r="A69" s="16" t="s">
        <v>59</v>
      </c>
      <c r="B69" t="s">
        <v>69</v>
      </c>
      <c r="AO69" t="s">
        <v>64</v>
      </c>
    </row>
    <row r="76" ht="15">
      <c r="H76" s="1"/>
    </row>
    <row r="92" ht="15">
      <c r="A92" s="26"/>
    </row>
    <row r="93" spans="1:37" ht="15">
      <c r="A93" s="29">
        <v>145670040</v>
      </c>
      <c r="O93" s="14"/>
      <c r="U93" s="25">
        <v>138670040</v>
      </c>
      <c r="AI93" s="1"/>
      <c r="AJ93" s="1"/>
      <c r="AK93" s="1"/>
    </row>
    <row r="94" spans="1:49" ht="15">
      <c r="A94" s="2" t="s">
        <v>70</v>
      </c>
      <c r="B94" s="4" t="s">
        <v>0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4" t="s">
        <v>11</v>
      </c>
      <c r="N94" s="4" t="s">
        <v>12</v>
      </c>
      <c r="O94" s="4" t="s">
        <v>13</v>
      </c>
      <c r="P94" s="4" t="s">
        <v>14</v>
      </c>
      <c r="Q94" s="4" t="s">
        <v>15</v>
      </c>
      <c r="R94" s="4" t="s">
        <v>18</v>
      </c>
      <c r="S94" s="4" t="s">
        <v>19</v>
      </c>
      <c r="T94" s="4" t="s">
        <v>16</v>
      </c>
      <c r="U94" s="4" t="s">
        <v>17</v>
      </c>
      <c r="V94" s="4" t="s">
        <v>20</v>
      </c>
      <c r="W94" s="4" t="s">
        <v>21</v>
      </c>
      <c r="X94" s="4" t="s">
        <v>22</v>
      </c>
      <c r="Y94" s="4" t="s">
        <v>23</v>
      </c>
      <c r="Z94" s="4" t="s">
        <v>24</v>
      </c>
      <c r="AA94" s="4" t="s">
        <v>25</v>
      </c>
      <c r="AB94" s="4" t="s">
        <v>26</v>
      </c>
      <c r="AC94" s="4" t="s">
        <v>27</v>
      </c>
      <c r="AD94" s="4" t="s">
        <v>28</v>
      </c>
      <c r="AE94" s="4" t="s">
        <v>29</v>
      </c>
      <c r="AF94" s="4" t="s">
        <v>30</v>
      </c>
      <c r="AG94" s="4" t="s">
        <v>31</v>
      </c>
      <c r="AH94" s="4" t="s">
        <v>32</v>
      </c>
      <c r="AI94" s="4" t="s">
        <v>33</v>
      </c>
      <c r="AJ94" s="4" t="s">
        <v>34</v>
      </c>
      <c r="AK94" s="4" t="s">
        <v>35</v>
      </c>
      <c r="AL94" s="4" t="s">
        <v>36</v>
      </c>
      <c r="AM94" s="4" t="s">
        <v>37</v>
      </c>
      <c r="AN94" s="4" t="s">
        <v>38</v>
      </c>
      <c r="AO94" s="4" t="s">
        <v>39</v>
      </c>
      <c r="AP94" s="4" t="s">
        <v>40</v>
      </c>
      <c r="AQ94" s="4" t="s">
        <v>41</v>
      </c>
      <c r="AR94" s="4" t="s">
        <v>42</v>
      </c>
      <c r="AS94" s="4" t="s">
        <v>43</v>
      </c>
      <c r="AT94" s="4" t="s">
        <v>44</v>
      </c>
      <c r="AU94" s="4" t="s">
        <v>45</v>
      </c>
      <c r="AV94" s="4" t="s">
        <v>46</v>
      </c>
      <c r="AW94" s="4" t="s">
        <v>47</v>
      </c>
    </row>
    <row r="95" spans="1:49" ht="15">
      <c r="A95" t="s">
        <v>55</v>
      </c>
      <c r="B95" s="1">
        <f>SUM($B96:B96)</f>
        <v>2913400.8000000003</v>
      </c>
      <c r="C95" s="1">
        <f>SUM($B96:C96)</f>
        <v>5826801.600000001</v>
      </c>
      <c r="D95" s="1">
        <f>SUM($B96:D96)</f>
        <v>9468552.600000001</v>
      </c>
      <c r="E95" s="1">
        <f>SUM($B96:E96)</f>
        <v>13110303.600000001</v>
      </c>
      <c r="F95" s="1">
        <f>SUM($B96:F96)</f>
        <v>16752054.600000001</v>
      </c>
      <c r="G95" s="1">
        <f>SUM($B96:G96)</f>
        <v>20393805.6</v>
      </c>
      <c r="H95" s="1">
        <f>SUM($B96:H96)</f>
        <v>24763906.8</v>
      </c>
      <c r="I95" s="1">
        <f>SUM($B96:I96)</f>
        <v>31319058.6</v>
      </c>
      <c r="J95" s="1">
        <f>SUM($B96:J96)</f>
        <v>38602560.6</v>
      </c>
      <c r="K95" s="1">
        <f>SUM($B96:K96)</f>
        <v>46614412.800000004</v>
      </c>
      <c r="L95" s="1">
        <f>SUM($B96:L96)</f>
        <v>55354615.2</v>
      </c>
      <c r="M95" s="1">
        <f>SUM($B96:M96)</f>
        <v>65551518</v>
      </c>
      <c r="N95" s="1">
        <f>SUM($B96:N96)</f>
        <v>77205121.2</v>
      </c>
      <c r="O95" s="1">
        <f>SUM($B96:O96)</f>
        <v>89870576.2</v>
      </c>
      <c r="P95" s="1">
        <f>SUM($B96:P96)</f>
        <v>101524179.4</v>
      </c>
      <c r="Q95" s="1">
        <f>SUM($B96:Q96)</f>
        <v>112449432.4</v>
      </c>
      <c r="R95" s="1">
        <f>SUM($B96:R96)</f>
        <v>121189634.80000001</v>
      </c>
      <c r="S95" s="1">
        <f>SUM($B96:S96)</f>
        <v>128473136.80000001</v>
      </c>
      <c r="T95" s="1">
        <f>SUM($B96:T96)</f>
        <v>134299938.4</v>
      </c>
      <c r="U95" s="1">
        <f>SUM($B96:U96)</f>
        <v>138670039.6</v>
      </c>
      <c r="V95" s="1">
        <f>SUM($B96:V96)</f>
        <v>141170039.6</v>
      </c>
      <c r="W95" s="1">
        <f>SUM($B96:W96)</f>
        <v>143170039.6</v>
      </c>
      <c r="X95" s="1">
        <f>SUM($B96:X96)</f>
        <v>144670039.6</v>
      </c>
      <c r="Y95" s="1">
        <f>SUM($B96:Y96)</f>
        <v>145420039.6</v>
      </c>
      <c r="Z95" s="1">
        <f>SUM($B96:Z96)</f>
        <v>145670040</v>
      </c>
      <c r="AA95" s="1">
        <f>SUM($B96:AA96)</f>
        <v>145670040</v>
      </c>
      <c r="AB95" s="1">
        <f>SUM($B96:AB96)</f>
        <v>145670040</v>
      </c>
      <c r="AC95" s="1">
        <f>SUM($B96:AC96)</f>
        <v>145670040</v>
      </c>
      <c r="AD95" s="1">
        <f>SUM($B96:AD96)</f>
        <v>145670040</v>
      </c>
      <c r="AE95" s="1">
        <f>SUM($B96:AE96)</f>
        <v>145670040</v>
      </c>
      <c r="AF95" s="1">
        <f>SUM($B96:AF96)</f>
        <v>145670040</v>
      </c>
      <c r="AG95" s="1">
        <f>SUM($B96:AG96)</f>
        <v>145670040</v>
      </c>
      <c r="AH95" s="1">
        <f>SUM($B96:AH96)</f>
        <v>145670040</v>
      </c>
      <c r="AI95" s="1">
        <f>SUM($B96:AI96)</f>
        <v>145670040</v>
      </c>
      <c r="AJ95" s="1">
        <f>SUM($B96:AJ96)</f>
        <v>145670040</v>
      </c>
      <c r="AK95" s="1">
        <f>SUM($B96:AK96)</f>
        <v>145670040</v>
      </c>
      <c r="AL95" s="1">
        <f>SUM($B96:AL96)</f>
        <v>145670040</v>
      </c>
      <c r="AM95" s="1">
        <f>SUM($B96:AM96)</f>
        <v>145670040</v>
      </c>
      <c r="AN95" s="1">
        <f>SUM($B96:AN96)</f>
        <v>145670040</v>
      </c>
      <c r="AO95" s="1">
        <f>SUM($B96:AO96)</f>
        <v>145670040</v>
      </c>
      <c r="AP95" s="1">
        <f>SUM($B96:AP96)</f>
        <v>145670040</v>
      </c>
      <c r="AQ95" s="1">
        <f>SUM($B96:AQ96)</f>
        <v>145670040</v>
      </c>
      <c r="AR95" s="1">
        <f>SUM($B96:AR96)</f>
        <v>145670040</v>
      </c>
      <c r="AS95" s="1">
        <f>SUM($B96:AS96)</f>
        <v>145670040</v>
      </c>
      <c r="AT95" s="1">
        <f>SUM($B96:AT96)</f>
        <v>145670040</v>
      </c>
      <c r="AU95" s="1">
        <f>SUM($B96:AU96)</f>
        <v>145670040</v>
      </c>
      <c r="AV95" s="1">
        <f>SUM($B96:AV96)</f>
        <v>145670040</v>
      </c>
      <c r="AW95" s="29">
        <f>SUM($B96:AW96)</f>
        <v>145670040</v>
      </c>
    </row>
    <row r="96" spans="1:49" ht="15">
      <c r="A96" t="s">
        <v>56</v>
      </c>
      <c r="B96" s="8">
        <f>+$A$93*0.02</f>
        <v>2913400.8000000003</v>
      </c>
      <c r="C96" s="6">
        <f>+$A$93*0.02</f>
        <v>2913400.8000000003</v>
      </c>
      <c r="D96" s="6">
        <f>+$A$93*0.025</f>
        <v>3641751</v>
      </c>
      <c r="E96" s="6">
        <f>+$A$93*0.025</f>
        <v>3641751</v>
      </c>
      <c r="F96" s="6">
        <f>+$A$93*0.025</f>
        <v>3641751</v>
      </c>
      <c r="G96" s="6">
        <f>+$A$93*0.025</f>
        <v>3641751</v>
      </c>
      <c r="H96" s="6">
        <f>+$A$93*0.03</f>
        <v>4370101.2</v>
      </c>
      <c r="I96" s="6">
        <f>+$A$93*0.045</f>
        <v>6555151.8</v>
      </c>
      <c r="J96" s="6">
        <f>+$A$93*0.05</f>
        <v>7283502</v>
      </c>
      <c r="K96" s="6">
        <f>+$A$93*0.055</f>
        <v>8011852.2</v>
      </c>
      <c r="L96" s="6">
        <f>+$A$93*0.06</f>
        <v>8740202.4</v>
      </c>
      <c r="M96" s="6">
        <f>+$A$93*0.07</f>
        <v>10196902.8</v>
      </c>
      <c r="N96" s="6">
        <f>+$A$93*0.08</f>
        <v>11653603.200000001</v>
      </c>
      <c r="O96" s="6">
        <v>12665455</v>
      </c>
      <c r="P96" s="6">
        <f>+$A$93*0.08</f>
        <v>11653603.200000001</v>
      </c>
      <c r="Q96" s="6">
        <f>+$A$93*0.075</f>
        <v>10925253</v>
      </c>
      <c r="R96" s="6">
        <f>+$A$93*0.06</f>
        <v>8740202.4</v>
      </c>
      <c r="S96" s="6">
        <f>+$A$93*0.05</f>
        <v>7283502</v>
      </c>
      <c r="T96" s="6">
        <f>+$A$93*0.04</f>
        <v>5826801.600000001</v>
      </c>
      <c r="U96" s="6">
        <f>+$A$93*0.03</f>
        <v>4370101.2</v>
      </c>
      <c r="V96" s="6">
        <v>2500000</v>
      </c>
      <c r="W96" s="6">
        <v>2000000</v>
      </c>
      <c r="X96" s="6">
        <v>1500000</v>
      </c>
      <c r="Y96" s="6">
        <v>750000</v>
      </c>
      <c r="Z96" s="6">
        <v>250000.4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</row>
    <row r="97" spans="1:49" ht="15">
      <c r="A97" t="s">
        <v>57</v>
      </c>
      <c r="B97" s="1">
        <f>SUM($B98:B98)</f>
        <v>0</v>
      </c>
      <c r="C97" s="11">
        <f>SUM($B98:C98)</f>
        <v>0</v>
      </c>
      <c r="D97" s="11">
        <f>SUM($B98:D98)</f>
        <v>0</v>
      </c>
      <c r="E97" s="11">
        <f>SUM($B98:E98)</f>
        <v>0</v>
      </c>
      <c r="F97" s="11">
        <f>SUM($B98:F98)</f>
        <v>0</v>
      </c>
      <c r="G97" s="11">
        <f>SUM($B98:G98)</f>
        <v>0</v>
      </c>
      <c r="H97" s="11">
        <f>SUM($B98:H98)</f>
        <v>0</v>
      </c>
      <c r="I97" s="11">
        <f>SUM($B98:I98)</f>
        <v>0</v>
      </c>
      <c r="J97" s="11">
        <f>SUM($B98:J98)</f>
        <v>0</v>
      </c>
      <c r="K97" s="11">
        <f>SUM($B98:K98)</f>
        <v>0</v>
      </c>
      <c r="L97" s="11">
        <f>SUM($B98:L98)</f>
        <v>0</v>
      </c>
      <c r="M97" s="11">
        <f>SUM($B98:M98)</f>
        <v>0</v>
      </c>
      <c r="N97" s="11">
        <f>SUM($B98:N98)</f>
        <v>0</v>
      </c>
      <c r="O97" s="11">
        <f>SUM($B98:O98)</f>
        <v>0</v>
      </c>
      <c r="P97" s="11">
        <f>SUM($B98:P98)</f>
        <v>0</v>
      </c>
      <c r="Q97" s="11">
        <f>SUM($B98:Q98)</f>
        <v>0</v>
      </c>
      <c r="R97" s="11">
        <f>SUM($B98:R98)</f>
        <v>0</v>
      </c>
      <c r="S97" s="11">
        <f>SUM($B98:S98)</f>
        <v>0</v>
      </c>
      <c r="T97" s="11">
        <f>SUM($B98:T98)</f>
        <v>0</v>
      </c>
      <c r="U97" s="11">
        <f>SUM($B98:U98)</f>
        <v>0</v>
      </c>
      <c r="V97" s="11">
        <f>SUM($B98:V98)</f>
        <v>0</v>
      </c>
      <c r="W97" s="11">
        <f>SUM($B98:W98)</f>
        <v>0</v>
      </c>
      <c r="X97" s="11">
        <f>SUM($B98:X98)</f>
        <v>0</v>
      </c>
      <c r="Y97" s="11">
        <f>SUM($B98:Y98)</f>
        <v>0</v>
      </c>
      <c r="Z97" s="11">
        <f>SUM($B98:Z98)</f>
        <v>0</v>
      </c>
      <c r="AA97" s="11">
        <f>SUM($B98:AA98)</f>
        <v>0</v>
      </c>
      <c r="AB97" s="11">
        <f>SUM($B98:AB98)</f>
        <v>0</v>
      </c>
      <c r="AC97" s="11">
        <f>SUM($B98:AC98)</f>
        <v>0</v>
      </c>
      <c r="AD97" s="11">
        <f>SUM($B98:AD98)</f>
        <v>0</v>
      </c>
      <c r="AE97" s="11">
        <f>SUM($B98:AE98)</f>
        <v>0</v>
      </c>
      <c r="AF97" s="11">
        <f>SUM($B98:AF98)</f>
        <v>0</v>
      </c>
      <c r="AG97" s="11">
        <f>SUM($B98:AG98)</f>
        <v>0</v>
      </c>
      <c r="AH97" s="11">
        <f>SUM($B98:AH98)</f>
        <v>0</v>
      </c>
      <c r="AI97" s="11">
        <f>SUM($B98:AI98)</f>
        <v>0</v>
      </c>
      <c r="AJ97" s="11">
        <f>SUM($B98:AJ98)</f>
        <v>0</v>
      </c>
      <c r="AK97" s="11">
        <f>SUM($B98:AK98)</f>
        <v>0</v>
      </c>
      <c r="AL97" s="11">
        <f>SUM($B98:AL98)</f>
        <v>0</v>
      </c>
      <c r="AM97" s="11">
        <f>SUM($B98:AM98)</f>
        <v>0</v>
      </c>
      <c r="AN97" s="11">
        <f>SUM($B98:AN98)</f>
        <v>0</v>
      </c>
      <c r="AO97" s="11">
        <f>SUM($B98:AO98)</f>
        <v>0</v>
      </c>
      <c r="AP97" s="11">
        <f>SUM($B98:AP98)</f>
        <v>0</v>
      </c>
      <c r="AQ97" s="11">
        <f>SUM($B98:AQ98)</f>
        <v>0</v>
      </c>
      <c r="AR97" s="11">
        <f>SUM($B98:AR98)</f>
        <v>0</v>
      </c>
      <c r="AS97" s="11">
        <f>SUM($B98:AS98)</f>
        <v>0</v>
      </c>
      <c r="AT97" s="11">
        <f>SUM($B98:AT98)</f>
        <v>0</v>
      </c>
      <c r="AU97" s="11">
        <f>SUM($B98:AU98)</f>
        <v>0</v>
      </c>
      <c r="AV97" s="11">
        <f>SUM($B98:AV98)</f>
        <v>0</v>
      </c>
      <c r="AW97" s="11">
        <f>SUM($B98:AW98)</f>
        <v>0</v>
      </c>
    </row>
    <row r="98" spans="1:49" ht="30">
      <c r="A98" s="10" t="s">
        <v>58</v>
      </c>
      <c r="B98" s="1">
        <v>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21" ht="15">
      <c r="A99" s="16" t="s">
        <v>59</v>
      </c>
      <c r="B99" t="s">
        <v>69</v>
      </c>
      <c r="U99" t="s">
        <v>71</v>
      </c>
    </row>
    <row r="106" ht="15">
      <c r="H106" s="1"/>
    </row>
    <row r="121" ht="15">
      <c r="AW121" s="1"/>
    </row>
    <row r="122" spans="1:49" ht="15">
      <c r="A122" s="22"/>
      <c r="AW122" s="14"/>
    </row>
    <row r="123" spans="1:29" ht="15">
      <c r="A123" s="23">
        <v>24278340</v>
      </c>
      <c r="Q123" s="14"/>
      <c r="U123" s="12">
        <v>24278340</v>
      </c>
      <c r="AC123" s="14">
        <f>+A123-AC125</f>
        <v>0</v>
      </c>
    </row>
    <row r="124" spans="1:49" ht="15">
      <c r="A124" s="2" t="s">
        <v>72</v>
      </c>
      <c r="B124" s="4" t="s">
        <v>0</v>
      </c>
      <c r="C124" s="4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4" t="s">
        <v>6</v>
      </c>
      <c r="I124" s="4" t="s">
        <v>7</v>
      </c>
      <c r="J124" s="4" t="s">
        <v>8</v>
      </c>
      <c r="K124" s="4" t="s">
        <v>9</v>
      </c>
      <c r="L124" s="4" t="s">
        <v>10</v>
      </c>
      <c r="M124" s="4" t="s">
        <v>11</v>
      </c>
      <c r="N124" s="4" t="s">
        <v>12</v>
      </c>
      <c r="O124" s="4" t="s">
        <v>13</v>
      </c>
      <c r="P124" s="4" t="s">
        <v>14</v>
      </c>
      <c r="Q124" s="4" t="s">
        <v>15</v>
      </c>
      <c r="R124" s="4" t="s">
        <v>18</v>
      </c>
      <c r="S124" s="4" t="s">
        <v>19</v>
      </c>
      <c r="T124" s="4" t="s">
        <v>16</v>
      </c>
      <c r="U124" s="4" t="s">
        <v>17</v>
      </c>
      <c r="V124" s="4" t="s">
        <v>20</v>
      </c>
      <c r="W124" s="4" t="s">
        <v>21</v>
      </c>
      <c r="X124" s="4" t="s">
        <v>22</v>
      </c>
      <c r="Y124" s="4" t="s">
        <v>23</v>
      </c>
      <c r="Z124" s="4" t="s">
        <v>24</v>
      </c>
      <c r="AA124" s="4" t="s">
        <v>25</v>
      </c>
      <c r="AB124" s="4" t="s">
        <v>26</v>
      </c>
      <c r="AC124" s="4" t="s">
        <v>27</v>
      </c>
      <c r="AD124" s="4" t="s">
        <v>28</v>
      </c>
      <c r="AE124" s="4" t="s">
        <v>29</v>
      </c>
      <c r="AF124" s="4" t="s">
        <v>30</v>
      </c>
      <c r="AG124" s="4" t="s">
        <v>31</v>
      </c>
      <c r="AH124" s="4" t="s">
        <v>32</v>
      </c>
      <c r="AI124" s="4" t="s">
        <v>33</v>
      </c>
      <c r="AJ124" s="4" t="s">
        <v>34</v>
      </c>
      <c r="AK124" s="4" t="s">
        <v>35</v>
      </c>
      <c r="AL124" s="4" t="s">
        <v>36</v>
      </c>
      <c r="AM124" s="4" t="s">
        <v>37</v>
      </c>
      <c r="AN124" s="4" t="s">
        <v>38</v>
      </c>
      <c r="AO124" s="4" t="s">
        <v>39</v>
      </c>
      <c r="AP124" s="4" t="s">
        <v>40</v>
      </c>
      <c r="AQ124" s="4" t="s">
        <v>41</v>
      </c>
      <c r="AR124" s="4" t="s">
        <v>42</v>
      </c>
      <c r="AS124" s="4" t="s">
        <v>43</v>
      </c>
      <c r="AT124" s="4" t="s">
        <v>44</v>
      </c>
      <c r="AU124" s="4" t="s">
        <v>45</v>
      </c>
      <c r="AV124" s="4" t="s">
        <v>46</v>
      </c>
      <c r="AW124" s="4" t="s">
        <v>47</v>
      </c>
    </row>
    <row r="125" spans="1:49" ht="15">
      <c r="A125" t="s">
        <v>55</v>
      </c>
      <c r="B125" s="1">
        <f>SUM($B126:B126)</f>
        <v>242783.4</v>
      </c>
      <c r="C125" s="1">
        <f>SUM($B126:C126)</f>
        <v>728350.2</v>
      </c>
      <c r="D125" s="1">
        <f>SUM($B126:D126)</f>
        <v>1456700.4</v>
      </c>
      <c r="E125" s="1">
        <f>SUM($B126:E126)</f>
        <v>2427834</v>
      </c>
      <c r="F125" s="1">
        <f>SUM($B126:F126)</f>
        <v>3641751</v>
      </c>
      <c r="G125" s="1">
        <f>SUM($B126:G126)</f>
        <v>5098451.4</v>
      </c>
      <c r="H125" s="1">
        <f>SUM($B126:H126)</f>
        <v>6797935.2</v>
      </c>
      <c r="I125" s="1">
        <f>SUM($B126:I126)</f>
        <v>8740202.4</v>
      </c>
      <c r="J125" s="1">
        <f>SUM($B126:J126)</f>
        <v>11168036.4</v>
      </c>
      <c r="K125" s="1">
        <f>SUM($B126:K126)</f>
        <v>13595870.4</v>
      </c>
      <c r="L125" s="1">
        <f>SUM($B126:L126)</f>
        <v>16023704.4</v>
      </c>
      <c r="M125" s="1">
        <f>SUM($B126:M126)</f>
        <v>17965971.6</v>
      </c>
      <c r="N125" s="1">
        <f>SUM($B126:N126)</f>
        <v>19665455.400000002</v>
      </c>
      <c r="O125" s="1">
        <f>SUM($B126:O126)</f>
        <v>21122155.8</v>
      </c>
      <c r="P125" s="1">
        <f>SUM($B126:P126)</f>
        <v>22336072.8</v>
      </c>
      <c r="Q125" s="1">
        <f>SUM($B126:Q126)</f>
        <v>23064423</v>
      </c>
      <c r="R125" s="1">
        <f>SUM($B126:R126)</f>
        <v>23549989.8</v>
      </c>
      <c r="S125" s="1">
        <f>SUM($B126:S126)</f>
        <v>23914164.900000002</v>
      </c>
      <c r="T125" s="1">
        <f>SUM($B126:T126)</f>
        <v>24096252.450000003</v>
      </c>
      <c r="U125" s="1">
        <f>SUM($B126:U126)</f>
        <v>24278340.000000004</v>
      </c>
      <c r="V125" s="1">
        <f>SUM($B126:V126)</f>
        <v>24278340.000000004</v>
      </c>
      <c r="W125" s="1">
        <f>SUM($B126:W126)</f>
        <v>24278340.000000004</v>
      </c>
      <c r="X125" s="1">
        <f>SUM($B126:X126)</f>
        <v>24278340.000000004</v>
      </c>
      <c r="Y125" s="1">
        <f>SUM($B126:Y126)</f>
        <v>24278340.000000004</v>
      </c>
      <c r="Z125" s="1">
        <f>SUM($B126:Z126)</f>
        <v>24278340.000000004</v>
      </c>
      <c r="AA125" s="1">
        <f>SUM($B126:AA126)</f>
        <v>24278340.000000004</v>
      </c>
      <c r="AB125" s="1">
        <f>SUM($B126:AB126)</f>
        <v>24278340.000000004</v>
      </c>
      <c r="AC125" s="1">
        <f>SUM($B126:AC126)</f>
        <v>24278340.000000004</v>
      </c>
      <c r="AD125" s="1">
        <f>SUM($B126:AD126)</f>
        <v>24278340.000000004</v>
      </c>
      <c r="AE125" s="1">
        <f>SUM($B126:AE126)</f>
        <v>24278340.000000004</v>
      </c>
      <c r="AF125" s="1">
        <f>SUM($B126:AF126)</f>
        <v>24278340.000000004</v>
      </c>
      <c r="AG125" s="1">
        <f>SUM($B126:AG126)</f>
        <v>24278340.000000004</v>
      </c>
      <c r="AH125" s="1">
        <f>SUM($B126:AH126)</f>
        <v>24278340.000000004</v>
      </c>
      <c r="AI125" s="1">
        <f>SUM($B126:AI126)</f>
        <v>24278340.000000004</v>
      </c>
      <c r="AJ125" s="1">
        <f>SUM($B126:AJ126)</f>
        <v>24278340.000000004</v>
      </c>
      <c r="AK125" s="1">
        <f>SUM($B126:AK126)</f>
        <v>24278340.000000004</v>
      </c>
      <c r="AL125" s="1">
        <f>SUM($B126:AL126)</f>
        <v>24278340.000000004</v>
      </c>
      <c r="AM125" s="1">
        <f>SUM($B126:AM126)</f>
        <v>24278340.000000004</v>
      </c>
      <c r="AN125" s="1">
        <f>SUM($B126:AN126)</f>
        <v>24278340.000000004</v>
      </c>
      <c r="AO125" s="1">
        <f>SUM($B126:AO126)</f>
        <v>24278340.000000004</v>
      </c>
      <c r="AP125" s="1">
        <f>SUM($B126:AP126)</f>
        <v>24278340.000000004</v>
      </c>
      <c r="AQ125" s="1">
        <f>SUM($B126:AQ126)</f>
        <v>24278340.000000004</v>
      </c>
      <c r="AR125" s="1">
        <f>SUM($B126:AR126)</f>
        <v>24278340.000000004</v>
      </c>
      <c r="AS125" s="1">
        <f>SUM($B126:AS126)</f>
        <v>24278340.000000004</v>
      </c>
      <c r="AT125" s="1">
        <f>SUM($B126:AT126)</f>
        <v>24278340.000000004</v>
      </c>
      <c r="AU125" s="1">
        <f>SUM($B126:AU126)</f>
        <v>24278340.000000004</v>
      </c>
      <c r="AV125" s="1">
        <f>SUM($B126:AV126)</f>
        <v>24278340.000000004</v>
      </c>
      <c r="AW125" s="29">
        <f>SUM($B126:AW126)</f>
        <v>24278340.000000004</v>
      </c>
    </row>
    <row r="126" spans="1:49" ht="15">
      <c r="A126" t="s">
        <v>56</v>
      </c>
      <c r="B126" s="8">
        <f>+A123*0.01</f>
        <v>242783.4</v>
      </c>
      <c r="C126" s="6">
        <f>+A123*0.02</f>
        <v>485566.8</v>
      </c>
      <c r="D126" s="6">
        <f>+A123*0.03</f>
        <v>728350.2</v>
      </c>
      <c r="E126" s="6">
        <f>+A123*0.04</f>
        <v>971133.6</v>
      </c>
      <c r="F126" s="6">
        <f>+A123*0.05</f>
        <v>1213917</v>
      </c>
      <c r="G126" s="6">
        <f>+A123*0.06</f>
        <v>1456700.4</v>
      </c>
      <c r="H126" s="6">
        <f>+A123*0.07</f>
        <v>1699483.8</v>
      </c>
      <c r="I126" s="6">
        <f>+A123*0.08</f>
        <v>1942267.2</v>
      </c>
      <c r="J126" s="6">
        <f>+A123*0.1</f>
        <v>2427834</v>
      </c>
      <c r="K126" s="6">
        <f>+A123*0.1</f>
        <v>2427834</v>
      </c>
      <c r="L126" s="6">
        <f>+A123*0.1</f>
        <v>2427834</v>
      </c>
      <c r="M126" s="6">
        <f>+A123*0.08</f>
        <v>1942267.2</v>
      </c>
      <c r="N126" s="6">
        <f>+A123*0.07</f>
        <v>1699483.8</v>
      </c>
      <c r="O126" s="6">
        <f>+A123*0.06</f>
        <v>1456700.4</v>
      </c>
      <c r="P126" s="6">
        <f>+A123*0.05</f>
        <v>1213917</v>
      </c>
      <c r="Q126" s="6">
        <f>+A123*0.03</f>
        <v>728350.2</v>
      </c>
      <c r="R126" s="6">
        <f>+A123*0.02</f>
        <v>485566.8</v>
      </c>
      <c r="S126" s="6">
        <f>+A123*0.015</f>
        <v>364175.1</v>
      </c>
      <c r="T126" s="6">
        <f>+A123*0.0075</f>
        <v>182087.55</v>
      </c>
      <c r="U126" s="6">
        <f>+A123*0.0075</f>
        <v>182087.55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</row>
    <row r="127" spans="1:49" ht="15">
      <c r="A127" t="s">
        <v>57</v>
      </c>
      <c r="B127" s="1">
        <f>SUM($B128:B128)</f>
        <v>0</v>
      </c>
      <c r="C127" s="11">
        <f>SUM($B128:C128)</f>
        <v>0</v>
      </c>
      <c r="D127" s="11">
        <f>SUM($B128:D128)</f>
        <v>0</v>
      </c>
      <c r="E127" s="11">
        <f>SUM($B128:E128)</f>
        <v>0</v>
      </c>
      <c r="F127" s="11">
        <f>SUM($B128:F128)</f>
        <v>0</v>
      </c>
      <c r="G127" s="11">
        <f>SUM($B128:G128)</f>
        <v>0</v>
      </c>
      <c r="H127" s="11">
        <f>SUM($B128:H128)</f>
        <v>0</v>
      </c>
      <c r="I127" s="11">
        <f>SUM($B128:I128)</f>
        <v>0</v>
      </c>
      <c r="J127" s="11">
        <f>SUM($B128:J128)</f>
        <v>0</v>
      </c>
      <c r="K127" s="11">
        <f>SUM($B128:K128)</f>
        <v>0</v>
      </c>
      <c r="L127" s="11">
        <f>SUM($B128:L128)</f>
        <v>0</v>
      </c>
      <c r="M127" s="11">
        <f>SUM($B128:M128)</f>
        <v>0</v>
      </c>
      <c r="N127" s="11">
        <f>SUM($B128:N128)</f>
        <v>0</v>
      </c>
      <c r="O127" s="11">
        <f>SUM($B128:O128)</f>
        <v>0</v>
      </c>
      <c r="P127" s="11">
        <f>SUM($B128:P128)</f>
        <v>0</v>
      </c>
      <c r="Q127" s="11">
        <f>SUM($B128:Q128)</f>
        <v>0</v>
      </c>
      <c r="R127" s="11">
        <f>SUM($B128:R128)</f>
        <v>0</v>
      </c>
      <c r="S127" s="11">
        <f>SUM($B128:S128)</f>
        <v>0</v>
      </c>
      <c r="T127" s="11">
        <f>SUM($B128:T128)</f>
        <v>0</v>
      </c>
      <c r="U127" s="11">
        <f>SUM($B128:U128)</f>
        <v>0</v>
      </c>
      <c r="V127" s="11">
        <f>SUM($B128:V128)</f>
        <v>0</v>
      </c>
      <c r="W127" s="11">
        <f>SUM($B128:W128)</f>
        <v>0</v>
      </c>
      <c r="X127" s="11">
        <f>SUM($B128:X128)</f>
        <v>0</v>
      </c>
      <c r="Y127" s="11">
        <f>SUM($B128:Y128)</f>
        <v>0</v>
      </c>
      <c r="Z127" s="11">
        <f>SUM($B128:Z128)</f>
        <v>0</v>
      </c>
      <c r="AA127" s="11">
        <f>SUM($B128:AA128)</f>
        <v>0</v>
      </c>
      <c r="AB127" s="11">
        <f>SUM($B128:AB128)</f>
        <v>0</v>
      </c>
      <c r="AC127" s="11">
        <f>SUM($B128:AC128)</f>
        <v>0</v>
      </c>
      <c r="AD127" s="11">
        <f>SUM($B128:AD128)</f>
        <v>0</v>
      </c>
      <c r="AE127" s="11">
        <f>SUM($B128:AE128)</f>
        <v>0</v>
      </c>
      <c r="AF127" s="11">
        <f>SUM($B128:AF128)</f>
        <v>0</v>
      </c>
      <c r="AG127" s="11">
        <f>SUM($B128:AG128)</f>
        <v>0</v>
      </c>
      <c r="AH127" s="11">
        <f>SUM($B128:AH128)</f>
        <v>0</v>
      </c>
      <c r="AI127" s="11">
        <f>SUM($B128:AI128)</f>
        <v>0</v>
      </c>
      <c r="AJ127" s="11">
        <f>SUM($B128:AJ128)</f>
        <v>0</v>
      </c>
      <c r="AK127" s="11">
        <f>SUM($B128:AK128)</f>
        <v>0</v>
      </c>
      <c r="AL127" s="11">
        <f>SUM($B128:AL128)</f>
        <v>0</v>
      </c>
      <c r="AM127" s="11">
        <f>SUM($B128:AM128)</f>
        <v>0</v>
      </c>
      <c r="AN127" s="11">
        <f>SUM($B128:AN128)</f>
        <v>0</v>
      </c>
      <c r="AO127" s="11">
        <f>SUM($B128:AO128)</f>
        <v>0</v>
      </c>
      <c r="AP127" s="11">
        <f>SUM($B128:AP128)</f>
        <v>0</v>
      </c>
      <c r="AQ127" s="11">
        <f>SUM($B128:AQ128)</f>
        <v>0</v>
      </c>
      <c r="AR127" s="11">
        <f>SUM($B128:AR128)</f>
        <v>0</v>
      </c>
      <c r="AS127" s="11">
        <f>SUM($B128:AS128)</f>
        <v>0</v>
      </c>
      <c r="AT127" s="11">
        <f>SUM($B128:AT128)</f>
        <v>0</v>
      </c>
      <c r="AU127" s="11">
        <f>SUM($B128:AU128)</f>
        <v>0</v>
      </c>
      <c r="AV127" s="11">
        <f>SUM($B128:AV128)</f>
        <v>0</v>
      </c>
      <c r="AW127" s="11">
        <f>SUM($B128:AW128)</f>
        <v>0</v>
      </c>
    </row>
    <row r="128" spans="1:49" ht="30">
      <c r="A128" s="10" t="s">
        <v>58</v>
      </c>
      <c r="B128" s="1">
        <v>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21" ht="15">
      <c r="A129" s="16" t="s">
        <v>59</v>
      </c>
      <c r="B129" t="s">
        <v>69</v>
      </c>
      <c r="O129" s="24"/>
      <c r="U129" t="s">
        <v>73</v>
      </c>
    </row>
    <row r="136" ht="15">
      <c r="H136" s="1"/>
    </row>
    <row r="151" spans="1:49" ht="15">
      <c r="A151" s="14"/>
      <c r="AW151" s="1"/>
    </row>
    <row r="152" spans="1:49" ht="15">
      <c r="A152" s="23">
        <v>48556680</v>
      </c>
      <c r="U152" s="25">
        <v>25006690</v>
      </c>
      <c r="AW152" s="29">
        <f>+A152</f>
        <v>48556680</v>
      </c>
    </row>
    <row r="153" spans="1:49" ht="15">
      <c r="A153" s="2" t="s">
        <v>74</v>
      </c>
      <c r="B153" s="4" t="s">
        <v>0</v>
      </c>
      <c r="C153" s="4" t="s">
        <v>1</v>
      </c>
      <c r="D153" s="4" t="s">
        <v>2</v>
      </c>
      <c r="E153" s="4" t="s">
        <v>3</v>
      </c>
      <c r="F153" s="4" t="s">
        <v>4</v>
      </c>
      <c r="G153" s="4" t="s">
        <v>5</v>
      </c>
      <c r="H153" s="4" t="s">
        <v>6</v>
      </c>
      <c r="I153" s="4" t="s">
        <v>7</v>
      </c>
      <c r="J153" s="4" t="s">
        <v>8</v>
      </c>
      <c r="K153" s="4" t="s">
        <v>9</v>
      </c>
      <c r="L153" s="4" t="s">
        <v>10</v>
      </c>
      <c r="M153" s="4" t="s">
        <v>11</v>
      </c>
      <c r="N153" s="4" t="s">
        <v>12</v>
      </c>
      <c r="O153" s="4" t="s">
        <v>13</v>
      </c>
      <c r="P153" s="4" t="s">
        <v>14</v>
      </c>
      <c r="Q153" s="4" t="s">
        <v>15</v>
      </c>
      <c r="R153" s="4" t="s">
        <v>18</v>
      </c>
      <c r="S153" s="4" t="s">
        <v>19</v>
      </c>
      <c r="T153" s="4" t="s">
        <v>16</v>
      </c>
      <c r="U153" s="4" t="s">
        <v>17</v>
      </c>
      <c r="V153" s="4" t="s">
        <v>20</v>
      </c>
      <c r="W153" s="4" t="s">
        <v>21</v>
      </c>
      <c r="X153" s="4" t="s">
        <v>22</v>
      </c>
      <c r="Y153" s="4" t="s">
        <v>23</v>
      </c>
      <c r="Z153" s="4" t="s">
        <v>24</v>
      </c>
      <c r="AA153" s="4" t="s">
        <v>25</v>
      </c>
      <c r="AB153" s="4" t="s">
        <v>26</v>
      </c>
      <c r="AC153" s="4" t="s">
        <v>27</v>
      </c>
      <c r="AD153" s="4" t="s">
        <v>28</v>
      </c>
      <c r="AE153" s="4" t="s">
        <v>29</v>
      </c>
      <c r="AF153" s="4" t="s">
        <v>30</v>
      </c>
      <c r="AG153" s="4" t="s">
        <v>31</v>
      </c>
      <c r="AH153" s="4" t="s">
        <v>32</v>
      </c>
      <c r="AI153" s="4" t="s">
        <v>33</v>
      </c>
      <c r="AJ153" s="4" t="s">
        <v>34</v>
      </c>
      <c r="AK153" s="4" t="s">
        <v>35</v>
      </c>
      <c r="AL153" s="4" t="s">
        <v>36</v>
      </c>
      <c r="AM153" s="4" t="s">
        <v>37</v>
      </c>
      <c r="AN153" s="4" t="s">
        <v>38</v>
      </c>
      <c r="AO153" s="4" t="s">
        <v>39</v>
      </c>
      <c r="AP153" s="4" t="s">
        <v>40</v>
      </c>
      <c r="AQ153" s="4" t="s">
        <v>41</v>
      </c>
      <c r="AR153" s="4" t="s">
        <v>42</v>
      </c>
      <c r="AS153" s="4" t="s">
        <v>43</v>
      </c>
      <c r="AT153" s="4" t="s">
        <v>44</v>
      </c>
      <c r="AU153" s="4" t="s">
        <v>45</v>
      </c>
      <c r="AV153" s="4" t="s">
        <v>46</v>
      </c>
      <c r="AW153" s="4" t="s">
        <v>47</v>
      </c>
    </row>
    <row r="154" spans="1:49" ht="15">
      <c r="A154" t="s">
        <v>55</v>
      </c>
      <c r="B154" s="1">
        <f>SUM($B155:B155)</f>
        <v>485566.8</v>
      </c>
      <c r="C154" s="1">
        <f>SUM($B155:C155)</f>
        <v>1213917</v>
      </c>
      <c r="D154" s="1">
        <f>SUM($B155:D155)</f>
        <v>2185050.6</v>
      </c>
      <c r="E154" s="1">
        <f>SUM($B155:E155)</f>
        <v>3398967.6</v>
      </c>
      <c r="F154" s="1">
        <f>SUM($B155:F155)</f>
        <v>4855668</v>
      </c>
      <c r="G154" s="1">
        <f>SUM($B155:G155)</f>
        <v>6555151.8</v>
      </c>
      <c r="H154" s="1">
        <f>SUM($B155:H155)</f>
        <v>8254635.6</v>
      </c>
      <c r="I154" s="1">
        <f>SUM($B155:I155)</f>
        <v>9954119.4</v>
      </c>
      <c r="J154" s="1">
        <f>SUM($B155:J155)</f>
        <v>11410819.8</v>
      </c>
      <c r="K154" s="1">
        <f>SUM($B155:K155)</f>
        <v>12867520.200000001</v>
      </c>
      <c r="L154" s="1">
        <f>SUM($B155:L155)</f>
        <v>14081437.200000001</v>
      </c>
      <c r="M154" s="1">
        <f>SUM($B155:M155)</f>
        <v>15295354.200000001</v>
      </c>
      <c r="N154" s="1">
        <f>SUM($B155:N155)</f>
        <v>16509271.200000001</v>
      </c>
      <c r="O154" s="1">
        <f>SUM($B155:O155)</f>
        <v>17723188.200000003</v>
      </c>
      <c r="P154" s="1">
        <f>SUM($B155:P155)</f>
        <v>18937105.200000003</v>
      </c>
      <c r="Q154" s="1">
        <f>SUM($B155:Q155)</f>
        <v>20151022.200000003</v>
      </c>
      <c r="R154" s="1">
        <f>SUM($B155:R155)</f>
        <v>21364939.200000003</v>
      </c>
      <c r="S154" s="1">
        <f>SUM($B155:S155)</f>
        <v>22578856.200000003</v>
      </c>
      <c r="T154" s="1">
        <f>SUM($B155:T155)</f>
        <v>23792773.200000003</v>
      </c>
      <c r="U154" s="1">
        <f>SUM($B155:U155)</f>
        <v>25006690.000000004</v>
      </c>
      <c r="V154" s="1">
        <f>SUM($B155:V155)</f>
        <v>26220607.000000004</v>
      </c>
      <c r="W154" s="1">
        <f>SUM($B155:W155)</f>
        <v>27434524.000000004</v>
      </c>
      <c r="X154" s="1">
        <f>SUM($B155:X155)</f>
        <v>28648441.000000004</v>
      </c>
      <c r="Y154" s="1">
        <f>SUM($B155:Y155)</f>
        <v>29862358.000000004</v>
      </c>
      <c r="Z154" s="1">
        <f>SUM($B155:Z155)</f>
        <v>30954883.300000004</v>
      </c>
      <c r="AA154" s="1">
        <f>SUM($B155:AA155)</f>
        <v>32047408.600000005</v>
      </c>
      <c r="AB154" s="1">
        <f>SUM($B155:AB155)</f>
        <v>33139933.900000006</v>
      </c>
      <c r="AC154" s="1">
        <f>SUM($B155:AC155)</f>
        <v>34232459.2</v>
      </c>
      <c r="AD154" s="1">
        <f>SUM($B155:AD155)</f>
        <v>35689159.6</v>
      </c>
      <c r="AE154" s="1">
        <f>SUM($B155:AE155)</f>
        <v>37145860</v>
      </c>
      <c r="AF154" s="1">
        <f>SUM($B155:AF155)</f>
        <v>38602560.4</v>
      </c>
      <c r="AG154" s="1">
        <f>SUM($B155:AG155)</f>
        <v>40059260.8</v>
      </c>
      <c r="AH154" s="1">
        <f>SUM($B155:AH155)</f>
        <v>41273177.8</v>
      </c>
      <c r="AI154" s="1">
        <f>SUM($B155:AI155)</f>
        <v>42122919.699999996</v>
      </c>
      <c r="AJ154" s="1">
        <f>SUM($B155:AJ155)</f>
        <v>42851269.9</v>
      </c>
      <c r="AK154" s="1">
        <f>SUM($B155:AK155)</f>
        <v>43458228.4</v>
      </c>
      <c r="AL154" s="1">
        <f>SUM($B155:AL155)</f>
        <v>43943795.199999996</v>
      </c>
      <c r="AM154" s="1">
        <f>SUM($B155:AM155)</f>
        <v>44429361.99999999</v>
      </c>
      <c r="AN154" s="1">
        <f>SUM($B155:AN155)</f>
        <v>44914928.79999999</v>
      </c>
      <c r="AO154" s="1">
        <f>SUM($B155:AO155)</f>
        <v>45400495.59999999</v>
      </c>
      <c r="AP154" s="1">
        <f>SUM($B155:AP155)</f>
        <v>45886062.39999998</v>
      </c>
      <c r="AQ154" s="1">
        <f>SUM($B155:AQ155)</f>
        <v>46371629.19999998</v>
      </c>
      <c r="AR154" s="1">
        <f>SUM($B155:AR155)</f>
        <v>46857195.99999998</v>
      </c>
      <c r="AS154" s="1">
        <f>SUM($B155:AS155)</f>
        <v>47342762.799999975</v>
      </c>
      <c r="AT154" s="1">
        <f>SUM($B155:AT155)</f>
        <v>47828329.59999997</v>
      </c>
      <c r="AU154" s="1">
        <f>SUM($B155:AU155)</f>
        <v>48071112.99999997</v>
      </c>
      <c r="AV154" s="1">
        <f>SUM($B155:AV155)</f>
        <v>48313896.39999997</v>
      </c>
      <c r="AW154" s="1">
        <f>SUM($B155:AW155)</f>
        <v>48556679.99999997</v>
      </c>
    </row>
    <row r="155" spans="1:49" ht="15">
      <c r="A155" t="s">
        <v>56</v>
      </c>
      <c r="B155" s="8">
        <f>+A152*0.01</f>
        <v>485566.8</v>
      </c>
      <c r="C155" s="6">
        <f>+A152*0.015</f>
        <v>728350.2</v>
      </c>
      <c r="D155" s="6">
        <f>+$A$152*0.02</f>
        <v>971133.6</v>
      </c>
      <c r="E155" s="6">
        <f>+$A$152*0.025</f>
        <v>1213917</v>
      </c>
      <c r="F155" s="6">
        <f>+$A$152*0.03</f>
        <v>1456700.4</v>
      </c>
      <c r="G155" s="6">
        <f>+$A$152*0.035</f>
        <v>1699483.8</v>
      </c>
      <c r="H155" s="6">
        <f>+$A$152*0.035</f>
        <v>1699483.8</v>
      </c>
      <c r="I155" s="6">
        <f>+$A$152*0.035</f>
        <v>1699483.8</v>
      </c>
      <c r="J155" s="6">
        <f>+$A$152*0.03</f>
        <v>1456700.4</v>
      </c>
      <c r="K155" s="6">
        <f>+$A$152*0.03</f>
        <v>1456700.4</v>
      </c>
      <c r="L155" s="6">
        <f>+A152*0.025</f>
        <v>1213917</v>
      </c>
      <c r="M155" s="6">
        <f>+A152*0.025</f>
        <v>1213917</v>
      </c>
      <c r="N155" s="6">
        <f>+A152*0.025</f>
        <v>1213917</v>
      </c>
      <c r="O155" s="6">
        <f>+A152*0.025</f>
        <v>1213917</v>
      </c>
      <c r="P155" s="6">
        <f>+A152*0.025</f>
        <v>1213917</v>
      </c>
      <c r="Q155" s="6">
        <f>+A152*0.025</f>
        <v>1213917</v>
      </c>
      <c r="R155" s="6">
        <f>+A152*0.025</f>
        <v>1213917</v>
      </c>
      <c r="S155" s="6">
        <f>+A152*0.025</f>
        <v>1213917</v>
      </c>
      <c r="T155" s="6">
        <f>+A152*0.025</f>
        <v>1213917</v>
      </c>
      <c r="U155" s="6">
        <f>+A152*0.025-0.2</f>
        <v>1213916.8</v>
      </c>
      <c r="V155" s="6">
        <f>+A152*0.025</f>
        <v>1213917</v>
      </c>
      <c r="W155" s="6">
        <f>+A152*0.025</f>
        <v>1213917</v>
      </c>
      <c r="X155" s="6">
        <f>+A152*0.025</f>
        <v>1213917</v>
      </c>
      <c r="Y155" s="6">
        <f>+A152*0.025</f>
        <v>1213917</v>
      </c>
      <c r="Z155" s="6">
        <f>+$A$152*0.0225</f>
        <v>1092525.3</v>
      </c>
      <c r="AA155" s="6">
        <f>+$A$152*0.0225</f>
        <v>1092525.3</v>
      </c>
      <c r="AB155" s="6">
        <f>+$A$152*0.0225</f>
        <v>1092525.3</v>
      </c>
      <c r="AC155" s="6">
        <f>+$A$152*0.0225</f>
        <v>1092525.3</v>
      </c>
      <c r="AD155" s="6">
        <f>+A152*0.03</f>
        <v>1456700.4</v>
      </c>
      <c r="AE155" s="6">
        <f>+A152*0.03</f>
        <v>1456700.4</v>
      </c>
      <c r="AF155" s="6">
        <f>+A152*0.03</f>
        <v>1456700.4</v>
      </c>
      <c r="AG155" s="6">
        <f>+A152*0.03</f>
        <v>1456700.4</v>
      </c>
      <c r="AH155" s="6">
        <f>$A152*0.025</f>
        <v>1213917</v>
      </c>
      <c r="AI155" s="6">
        <f>+A152*0.0175</f>
        <v>849741.9</v>
      </c>
      <c r="AJ155" s="6">
        <f>+A152*0.015</f>
        <v>728350.2</v>
      </c>
      <c r="AK155" s="6">
        <f>+A152*0.0125</f>
        <v>606958.5</v>
      </c>
      <c r="AL155" s="6">
        <f>+A152*0.01</f>
        <v>485566.8</v>
      </c>
      <c r="AM155" s="6">
        <f>+A152*0.01</f>
        <v>485566.8</v>
      </c>
      <c r="AN155" s="6">
        <f>+A152*0.01</f>
        <v>485566.8</v>
      </c>
      <c r="AO155" s="6">
        <f>+A152*0.01</f>
        <v>485566.8</v>
      </c>
      <c r="AP155" s="6">
        <f>+A152*0.01</f>
        <v>485566.8</v>
      </c>
      <c r="AQ155" s="6">
        <f>+A152*0.01</f>
        <v>485566.8</v>
      </c>
      <c r="AR155" s="6">
        <f>+A152*0.01</f>
        <v>485566.8</v>
      </c>
      <c r="AS155" s="6">
        <f>+A152*0.01</f>
        <v>485566.8</v>
      </c>
      <c r="AT155" s="6">
        <f>+A152*0.01</f>
        <v>485566.8</v>
      </c>
      <c r="AU155" s="6">
        <f>+A152*0.005</f>
        <v>242783.4</v>
      </c>
      <c r="AV155" s="6">
        <f>+A152*0.005</f>
        <v>242783.4</v>
      </c>
      <c r="AW155" s="6">
        <f>+A152*0.005+0.2</f>
        <v>242783.6</v>
      </c>
    </row>
    <row r="156" spans="1:49" ht="15">
      <c r="A156" t="s">
        <v>57</v>
      </c>
      <c r="B156" s="1">
        <f>SUM($B157:B157)</f>
        <v>0</v>
      </c>
      <c r="C156" s="11">
        <f>SUM($B157:C157)</f>
        <v>0</v>
      </c>
      <c r="D156" s="11">
        <f>SUM($B157:D157)</f>
        <v>0</v>
      </c>
      <c r="E156" s="11">
        <f>SUM($B157:E157)</f>
        <v>0</v>
      </c>
      <c r="F156" s="11">
        <f>SUM($B157:F157)</f>
        <v>0</v>
      </c>
      <c r="G156" s="11">
        <f>SUM($B157:G157)</f>
        <v>0</v>
      </c>
      <c r="H156" s="11">
        <f>SUM($B157:H157)</f>
        <v>0</v>
      </c>
      <c r="I156" s="11">
        <f>SUM($B157:I157)</f>
        <v>0</v>
      </c>
      <c r="J156" s="11">
        <f>SUM($B157:J157)</f>
        <v>0</v>
      </c>
      <c r="K156" s="11">
        <f>SUM($B157:K157)</f>
        <v>0</v>
      </c>
      <c r="L156" s="11">
        <f>SUM($B157:L157)</f>
        <v>0</v>
      </c>
      <c r="M156" s="11">
        <f>SUM($B157:M157)</f>
        <v>0</v>
      </c>
      <c r="N156" s="11">
        <f>SUM($B157:N157)</f>
        <v>0</v>
      </c>
      <c r="O156" s="11">
        <f>SUM($B157:O157)</f>
        <v>0</v>
      </c>
      <c r="P156" s="11">
        <f>SUM($B157:P157)</f>
        <v>0</v>
      </c>
      <c r="Q156" s="11">
        <f>SUM($B157:Q157)</f>
        <v>0</v>
      </c>
      <c r="R156" s="11">
        <f>SUM($B157:R157)</f>
        <v>0</v>
      </c>
      <c r="S156" s="11">
        <f>SUM($B157:S157)</f>
        <v>0</v>
      </c>
      <c r="T156" s="11">
        <f>SUM($B157:T157)</f>
        <v>0</v>
      </c>
      <c r="U156" s="11">
        <f>SUM($B157:U157)</f>
        <v>0</v>
      </c>
      <c r="V156" s="11">
        <f>SUM($B157:V157)</f>
        <v>0</v>
      </c>
      <c r="W156" s="11">
        <f>SUM($B157:W157)</f>
        <v>0</v>
      </c>
      <c r="X156" s="11">
        <f>SUM($B157:X157)</f>
        <v>0</v>
      </c>
      <c r="Y156" s="11">
        <f>SUM($B157:Y157)</f>
        <v>0</v>
      </c>
      <c r="Z156" s="11">
        <f>SUM($B157:Z157)</f>
        <v>0</v>
      </c>
      <c r="AA156" s="11">
        <f>SUM($B157:AA157)</f>
        <v>0</v>
      </c>
      <c r="AB156" s="11">
        <f>SUM($B157:AB157)</f>
        <v>0</v>
      </c>
      <c r="AC156" s="11">
        <f>SUM($B157:AC157)</f>
        <v>0</v>
      </c>
      <c r="AD156" s="11">
        <f>SUM($B157:AD157)</f>
        <v>0</v>
      </c>
      <c r="AE156" s="11">
        <f>SUM($B157:AE157)</f>
        <v>0</v>
      </c>
      <c r="AF156" s="11">
        <f>SUM($B157:AF157)</f>
        <v>0</v>
      </c>
      <c r="AG156" s="11">
        <f>SUM($B157:AG157)</f>
        <v>0</v>
      </c>
      <c r="AH156" s="11">
        <f>SUM($B157:AH157)</f>
        <v>0</v>
      </c>
      <c r="AI156" s="11">
        <f>SUM($B157:AI157)</f>
        <v>0</v>
      </c>
      <c r="AJ156" s="11">
        <f>SUM($B157:AJ157)</f>
        <v>0</v>
      </c>
      <c r="AK156" s="11">
        <f>SUM($B157:AK157)</f>
        <v>0</v>
      </c>
      <c r="AL156" s="11">
        <f>SUM($B157:AL157)</f>
        <v>0</v>
      </c>
      <c r="AM156" s="11">
        <f>SUM($B157:AM157)</f>
        <v>0</v>
      </c>
      <c r="AN156" s="11">
        <f>SUM($B157:AN157)</f>
        <v>0</v>
      </c>
      <c r="AO156" s="11">
        <f>SUM($B157:AO157)</f>
        <v>0</v>
      </c>
      <c r="AP156" s="11">
        <f>SUM($B157:AP157)</f>
        <v>0</v>
      </c>
      <c r="AQ156" s="11">
        <f>SUM($B157:AQ157)</f>
        <v>0</v>
      </c>
      <c r="AR156" s="11">
        <f>SUM($B157:AR157)</f>
        <v>0</v>
      </c>
      <c r="AS156" s="11">
        <f>SUM($B157:AS157)</f>
        <v>0</v>
      </c>
      <c r="AT156" s="11">
        <f>SUM($B157:AT157)</f>
        <v>0</v>
      </c>
      <c r="AU156" s="11">
        <f>SUM($B157:AU157)</f>
        <v>0</v>
      </c>
      <c r="AV156" s="11">
        <f>SUM($B157:AV157)</f>
        <v>0</v>
      </c>
      <c r="AW156" s="11">
        <f>SUM($B157:AW157)</f>
        <v>0</v>
      </c>
    </row>
    <row r="157" spans="1:49" ht="30">
      <c r="A157" s="10" t="s">
        <v>58</v>
      </c>
      <c r="B157" s="1">
        <v>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21" ht="15">
      <c r="A158" s="16" t="s">
        <v>59</v>
      </c>
      <c r="U158" t="s">
        <v>75</v>
      </c>
    </row>
    <row r="160" ht="15">
      <c r="U160" s="26"/>
    </row>
    <row r="161" ht="15">
      <c r="U161" s="1"/>
    </row>
    <row r="165" ht="15">
      <c r="H165" s="1"/>
    </row>
    <row r="181" ht="15">
      <c r="A181" s="1">
        <f>+AW183</f>
        <v>1213916999.9965</v>
      </c>
    </row>
    <row r="182" spans="1:49" ht="15">
      <c r="A182" s="2" t="s">
        <v>48</v>
      </c>
      <c r="B182" s="4" t="s">
        <v>0</v>
      </c>
      <c r="C182" s="4" t="s">
        <v>1</v>
      </c>
      <c r="D182" s="4" t="s">
        <v>2</v>
      </c>
      <c r="E182" s="4" t="s">
        <v>3</v>
      </c>
      <c r="F182" s="4" t="s">
        <v>4</v>
      </c>
      <c r="G182" s="4" t="s">
        <v>5</v>
      </c>
      <c r="H182" s="4" t="s">
        <v>6</v>
      </c>
      <c r="I182" s="4" t="s">
        <v>7</v>
      </c>
      <c r="J182" s="4" t="s">
        <v>8</v>
      </c>
      <c r="K182" s="4" t="s">
        <v>9</v>
      </c>
      <c r="L182" s="4" t="s">
        <v>10</v>
      </c>
      <c r="M182" s="4" t="s">
        <v>11</v>
      </c>
      <c r="N182" s="4" t="s">
        <v>12</v>
      </c>
      <c r="O182" s="4" t="s">
        <v>13</v>
      </c>
      <c r="P182" s="4" t="s">
        <v>14</v>
      </c>
      <c r="Q182" s="4" t="s">
        <v>15</v>
      </c>
      <c r="R182" s="4" t="s">
        <v>18</v>
      </c>
      <c r="S182" s="4" t="s">
        <v>19</v>
      </c>
      <c r="T182" s="4" t="s">
        <v>16</v>
      </c>
      <c r="U182" s="4" t="s">
        <v>17</v>
      </c>
      <c r="V182" s="4" t="s">
        <v>20</v>
      </c>
      <c r="W182" s="4" t="s">
        <v>21</v>
      </c>
      <c r="X182" s="4" t="s">
        <v>22</v>
      </c>
      <c r="Y182" s="4" t="s">
        <v>23</v>
      </c>
      <c r="Z182" s="4" t="s">
        <v>24</v>
      </c>
      <c r="AA182" s="4" t="s">
        <v>25</v>
      </c>
      <c r="AB182" s="4" t="s">
        <v>26</v>
      </c>
      <c r="AC182" s="4" t="s">
        <v>27</v>
      </c>
      <c r="AD182" s="4" t="s">
        <v>28</v>
      </c>
      <c r="AE182" s="4" t="s">
        <v>29</v>
      </c>
      <c r="AF182" s="4" t="s">
        <v>30</v>
      </c>
      <c r="AG182" s="4" t="s">
        <v>31</v>
      </c>
      <c r="AH182" s="4" t="s">
        <v>32</v>
      </c>
      <c r="AI182" s="4" t="s">
        <v>33</v>
      </c>
      <c r="AJ182" s="4" t="s">
        <v>34</v>
      </c>
      <c r="AK182" s="4" t="s">
        <v>35</v>
      </c>
      <c r="AL182" s="4" t="s">
        <v>36</v>
      </c>
      <c r="AM182" s="4" t="s">
        <v>37</v>
      </c>
      <c r="AN182" s="4" t="s">
        <v>38</v>
      </c>
      <c r="AO182" s="4" t="s">
        <v>39</v>
      </c>
      <c r="AP182" s="4" t="s">
        <v>40</v>
      </c>
      <c r="AQ182" s="4" t="s">
        <v>41</v>
      </c>
      <c r="AR182" s="4" t="s">
        <v>42</v>
      </c>
      <c r="AS182" s="4" t="s">
        <v>43</v>
      </c>
      <c r="AT182" s="4" t="s">
        <v>44</v>
      </c>
      <c r="AU182" s="4" t="s">
        <v>45</v>
      </c>
      <c r="AV182" s="4" t="s">
        <v>46</v>
      </c>
      <c r="AW182" s="4" t="s">
        <v>47</v>
      </c>
    </row>
    <row r="183" spans="1:49" ht="15">
      <c r="A183" t="s">
        <v>55</v>
      </c>
      <c r="B183" s="1">
        <f>SUM($B184:B184)</f>
        <v>13595870.400000002</v>
      </c>
      <c r="C183" s="1">
        <f>SUM($B184:C184)</f>
        <v>29316095.550000004</v>
      </c>
      <c r="D183" s="1">
        <f>SUM($B184:D184)</f>
        <v>48373966.185</v>
      </c>
      <c r="E183" s="1">
        <f>SUM($B184:E184)</f>
        <v>67917403.62</v>
      </c>
      <c r="F183" s="1">
        <f>SUM($B184:F184)</f>
        <v>92923467.555</v>
      </c>
      <c r="G183" s="1">
        <f>SUM($B184:G184)</f>
        <v>118415098.29</v>
      </c>
      <c r="H183" s="1">
        <f>SUM($B184:H184)</f>
        <v>147001591.11</v>
      </c>
      <c r="I183" s="1">
        <f>SUM($B184:I184)</f>
        <v>178015917.93</v>
      </c>
      <c r="J183" s="1">
        <f>SUM($B184:J184)</f>
        <v>210001378.35000002</v>
      </c>
      <c r="K183" s="1">
        <f>SUM($B184:K184)</f>
        <v>243466944.86</v>
      </c>
      <c r="L183" s="1">
        <f>SUM($B184:L184)</f>
        <v>280004594.03000003</v>
      </c>
      <c r="M183" s="1">
        <f>SUM($B184:M184)</f>
        <v>317513376.8</v>
      </c>
      <c r="N183" s="1">
        <f>SUM($B184:N184)</f>
        <v>356721017.105</v>
      </c>
      <c r="O183" s="1">
        <f>SUM($B184:O184)</f>
        <v>398336513.76</v>
      </c>
      <c r="P183" s="1">
        <f>SUM($B184:P184)</f>
        <v>438697375.215</v>
      </c>
      <c r="Q183" s="1">
        <f>SUM($B184:Q184)</f>
        <v>478329260.205</v>
      </c>
      <c r="R183" s="1">
        <f>SUM($B184:R184)</f>
        <v>520025430.36</v>
      </c>
      <c r="S183" s="1">
        <f>SUM($B184:S184)</f>
        <v>560211378.815</v>
      </c>
      <c r="T183" s="1">
        <f>SUM($B184:T184)</f>
        <v>601968244.82</v>
      </c>
      <c r="U183" s="1">
        <f>SUM($B184:U184)</f>
        <v>643238291.3050001</v>
      </c>
      <c r="V183" s="1">
        <f>SUM($B184:V184)</f>
        <v>685069202.105</v>
      </c>
      <c r="W183" s="1">
        <f>SUM($B184:W184)</f>
        <v>729253444.12</v>
      </c>
      <c r="X183" s="1">
        <f>SUM($B184:X184)</f>
        <v>771298898.185</v>
      </c>
      <c r="Y183" s="1">
        <f>SUM($B184:Y184)</f>
        <v>812109411.7149999</v>
      </c>
      <c r="Z183" s="1">
        <f>SUM($B184:Z184)</f>
        <v>856366408.425</v>
      </c>
      <c r="AA183" s="1">
        <f>SUM($B184:AA184)</f>
        <v>900373404.7349999</v>
      </c>
      <c r="AB183" s="1">
        <f>SUM($B184:AB184)</f>
        <v>948181459.9449999</v>
      </c>
      <c r="AC183" s="1">
        <f>SUM($B184:AC184)</f>
        <v>990549668.305</v>
      </c>
      <c r="AD183" s="1">
        <f>SUM($B184:AD184)</f>
        <v>1023987472.3675</v>
      </c>
      <c r="AE183" s="1">
        <f>SUM($B184:AE184)</f>
        <v>1055854359.28</v>
      </c>
      <c r="AF183" s="1">
        <f>SUM($B184:AF184)</f>
        <v>1080375795.8125</v>
      </c>
      <c r="AG183" s="1">
        <f>SUM($B184:AG184)</f>
        <v>1104654762.0775</v>
      </c>
      <c r="AH183" s="1">
        <f>SUM($B184:AH184)</f>
        <v>1121679948.0025</v>
      </c>
      <c r="AI183" s="1">
        <f>SUM($B184:AI184)</f>
        <v>1137565053.9715002</v>
      </c>
      <c r="AJ183" s="1">
        <f>SUM($B184:AJ184)</f>
        <v>1152315398.0515</v>
      </c>
      <c r="AK183" s="1">
        <f>SUM($B184:AK184)</f>
        <v>1166507903.9415002</v>
      </c>
      <c r="AL183" s="1">
        <f>SUM($B184:AL184)</f>
        <v>1180530524.0865002</v>
      </c>
      <c r="AM183" s="1">
        <f>SUM($B184:AM184)</f>
        <v>1191699813.4165</v>
      </c>
      <c r="AN183" s="1">
        <f>SUM($B184:AN184)</f>
        <v>1201230314.3965</v>
      </c>
      <c r="AO183" s="1">
        <f>SUM($B184:AO184)</f>
        <v>1210760815.5965002</v>
      </c>
      <c r="AP183" s="1">
        <f>SUM($B184:AP184)</f>
        <v>1211246382.3965</v>
      </c>
      <c r="AQ183" s="1">
        <f>SUM($B184:AQ184)</f>
        <v>1211731949.1965</v>
      </c>
      <c r="AR183" s="1">
        <f>SUM($B184:AR184)</f>
        <v>1212217515.9965</v>
      </c>
      <c r="AS183" s="1">
        <f>SUM($B184:AS184)</f>
        <v>1212703082.7965</v>
      </c>
      <c r="AT183" s="1">
        <f>SUM($B184:AT184)</f>
        <v>1213188649.5965</v>
      </c>
      <c r="AU183" s="1">
        <f>SUM($B184:AU184)</f>
        <v>1213431432.9965</v>
      </c>
      <c r="AV183" s="1">
        <f>SUM($B184:AV184)</f>
        <v>1213674216.3965</v>
      </c>
      <c r="AW183" s="1">
        <f>SUM($B184:AW184)</f>
        <v>1213916999.9965</v>
      </c>
    </row>
    <row r="184" spans="1:49" ht="15">
      <c r="A184" t="s">
        <v>56</v>
      </c>
      <c r="B184" s="8">
        <f>SUM(B66,B35,B5+B126+B96+B155)</f>
        <v>13595870.400000002</v>
      </c>
      <c r="C184" s="7">
        <f>SUM(C66,C35,C5+C155+C126+C96)</f>
        <v>15720225.15</v>
      </c>
      <c r="D184" s="7">
        <f aca="true" t="shared" si="2" ref="D184:AW184">SUM(D66,D35,D5+D155+D126+D96)</f>
        <v>19057870.634999998</v>
      </c>
      <c r="E184" s="7">
        <f t="shared" si="2"/>
        <v>19543437.435</v>
      </c>
      <c r="F184" s="7">
        <f t="shared" si="2"/>
        <v>25006063.935000002</v>
      </c>
      <c r="G184" s="7">
        <f t="shared" si="2"/>
        <v>25491630.735</v>
      </c>
      <c r="H184" s="7">
        <f t="shared" si="2"/>
        <v>28586492.82</v>
      </c>
      <c r="I184" s="7">
        <f t="shared" si="2"/>
        <v>31014326.82</v>
      </c>
      <c r="J184" s="7">
        <f t="shared" si="2"/>
        <v>31985460.42</v>
      </c>
      <c r="K184" s="7">
        <f t="shared" si="2"/>
        <v>33465566.51</v>
      </c>
      <c r="L184" s="7">
        <f t="shared" si="2"/>
        <v>36537649.17</v>
      </c>
      <c r="M184" s="7">
        <f t="shared" si="2"/>
        <v>37508782.769999996</v>
      </c>
      <c r="N184" s="7">
        <f t="shared" si="2"/>
        <v>39207640.305</v>
      </c>
      <c r="O184" s="7">
        <f t="shared" si="2"/>
        <v>41615496.655</v>
      </c>
      <c r="P184" s="7">
        <f t="shared" si="2"/>
        <v>40360861.455</v>
      </c>
      <c r="Q184" s="7">
        <f t="shared" si="2"/>
        <v>39631884.989999995</v>
      </c>
      <c r="R184" s="7">
        <f t="shared" si="2"/>
        <v>41696170.155</v>
      </c>
      <c r="S184" s="7">
        <f t="shared" si="2"/>
        <v>40185948.455</v>
      </c>
      <c r="T184" s="7">
        <f t="shared" si="2"/>
        <v>41756866.005</v>
      </c>
      <c r="U184" s="7">
        <f t="shared" si="2"/>
        <v>41270046.485</v>
      </c>
      <c r="V184" s="7">
        <f t="shared" si="2"/>
        <v>41830910.8</v>
      </c>
      <c r="W184" s="7">
        <f t="shared" si="2"/>
        <v>44184242.015</v>
      </c>
      <c r="X184" s="7">
        <f t="shared" si="2"/>
        <v>42045454.065</v>
      </c>
      <c r="Y184" s="7">
        <f t="shared" si="2"/>
        <v>40810513.53</v>
      </c>
      <c r="Z184" s="7">
        <f t="shared" si="2"/>
        <v>44256996.71</v>
      </c>
      <c r="AA184" s="7">
        <f t="shared" si="2"/>
        <v>44006996.31</v>
      </c>
      <c r="AB184" s="7">
        <f t="shared" si="2"/>
        <v>47808055.20999999</v>
      </c>
      <c r="AC184" s="7">
        <f t="shared" si="2"/>
        <v>42368208.36</v>
      </c>
      <c r="AD184" s="7">
        <f t="shared" si="2"/>
        <v>33437804.062499996</v>
      </c>
      <c r="AE184" s="7">
        <f t="shared" si="2"/>
        <v>31866886.912499998</v>
      </c>
      <c r="AF184" s="7">
        <f t="shared" si="2"/>
        <v>24521436.5325</v>
      </c>
      <c r="AG184" s="7">
        <f t="shared" si="2"/>
        <v>24278966.264999997</v>
      </c>
      <c r="AH184" s="7">
        <f t="shared" si="2"/>
        <v>17025185.924999997</v>
      </c>
      <c r="AI184" s="7">
        <f t="shared" si="2"/>
        <v>15885105.969</v>
      </c>
      <c r="AJ184" s="7">
        <f t="shared" si="2"/>
        <v>14750344.079999998</v>
      </c>
      <c r="AK184" s="7">
        <f t="shared" si="2"/>
        <v>14192505.889999999</v>
      </c>
      <c r="AL184" s="7">
        <f t="shared" si="2"/>
        <v>14022620.145</v>
      </c>
      <c r="AM184" s="7">
        <f t="shared" si="2"/>
        <v>11169289.33</v>
      </c>
      <c r="AN184" s="7">
        <f t="shared" si="2"/>
        <v>9530500.98</v>
      </c>
      <c r="AO184" s="7">
        <f t="shared" si="2"/>
        <v>9530501.200000001</v>
      </c>
      <c r="AP184" s="7">
        <f t="shared" si="2"/>
        <v>485566.8</v>
      </c>
      <c r="AQ184" s="7">
        <f t="shared" si="2"/>
        <v>485566.8</v>
      </c>
      <c r="AR184" s="7">
        <f t="shared" si="2"/>
        <v>485566.8</v>
      </c>
      <c r="AS184" s="7">
        <f t="shared" si="2"/>
        <v>485566.8</v>
      </c>
      <c r="AT184" s="7">
        <f t="shared" si="2"/>
        <v>485566.8</v>
      </c>
      <c r="AU184" s="7">
        <f t="shared" si="2"/>
        <v>242783.4</v>
      </c>
      <c r="AV184" s="7">
        <f t="shared" si="2"/>
        <v>242783.4</v>
      </c>
      <c r="AW184" s="7">
        <f t="shared" si="2"/>
        <v>242783.6</v>
      </c>
    </row>
    <row r="185" spans="1:49" ht="15">
      <c r="A185" t="s">
        <v>57</v>
      </c>
      <c r="B185" s="1">
        <f>SUM($B186:B186)</f>
        <v>0</v>
      </c>
      <c r="C185" s="11">
        <f>SUM($B186:C186)</f>
        <v>0</v>
      </c>
      <c r="D185" s="11">
        <f>SUM($B186:D186)</f>
        <v>0</v>
      </c>
      <c r="E185" s="11">
        <f>SUM($B186:E186)</f>
        <v>0</v>
      </c>
      <c r="F185" s="11">
        <f>SUM($B186:F186)</f>
        <v>0</v>
      </c>
      <c r="G185" s="11">
        <f>SUM($B186:G186)</f>
        <v>0</v>
      </c>
      <c r="H185" s="11">
        <f>SUM($B186:H186)</f>
        <v>0</v>
      </c>
      <c r="I185" s="11">
        <f>SUM($B186:I186)</f>
        <v>0</v>
      </c>
      <c r="J185" s="11">
        <f>SUM($B186:J186)</f>
        <v>0</v>
      </c>
      <c r="K185" s="11">
        <f>SUM($B186:K186)</f>
        <v>0</v>
      </c>
      <c r="L185" s="11">
        <f>SUM($B186:L186)</f>
        <v>0</v>
      </c>
      <c r="M185" s="11">
        <f>SUM($B186:M186)</f>
        <v>0</v>
      </c>
      <c r="N185" s="11">
        <f>SUM($B186:N186)</f>
        <v>0</v>
      </c>
      <c r="O185" s="11">
        <f>SUM($B186:O186)</f>
        <v>0</v>
      </c>
      <c r="P185" s="11">
        <f>SUM($B186:P186)</f>
        <v>0</v>
      </c>
      <c r="Q185" s="11">
        <f>SUM($B186:Q186)</f>
        <v>0</v>
      </c>
      <c r="R185" s="11">
        <f>SUM($B186:R186)</f>
        <v>0</v>
      </c>
      <c r="S185" s="11">
        <f>SUM($B186:S186)</f>
        <v>0</v>
      </c>
      <c r="T185" s="11">
        <f>SUM($B186:T186)</f>
        <v>0</v>
      </c>
      <c r="U185" s="11">
        <f>SUM($B186:U186)</f>
        <v>0</v>
      </c>
      <c r="V185" s="11">
        <f>SUM($B186:V186)</f>
        <v>0</v>
      </c>
      <c r="W185" s="11">
        <f>SUM($B186:W186)</f>
        <v>0</v>
      </c>
      <c r="X185" s="11">
        <f>SUM($B186:X186)</f>
        <v>0</v>
      </c>
      <c r="Y185" s="11">
        <f>SUM($B186:Y186)</f>
        <v>0</v>
      </c>
      <c r="Z185" s="11">
        <f>SUM($B186:Z186)</f>
        <v>0</v>
      </c>
      <c r="AA185" s="11">
        <f>SUM($B186:AA186)</f>
        <v>0</v>
      </c>
      <c r="AB185" s="11">
        <f>SUM($B186:AB186)</f>
        <v>0</v>
      </c>
      <c r="AC185" s="11">
        <f>SUM($B186:AC186)</f>
        <v>0</v>
      </c>
      <c r="AD185" s="11">
        <f>SUM($B186:AD186)</f>
        <v>0</v>
      </c>
      <c r="AE185" s="11">
        <f>SUM($B186:AE186)</f>
        <v>0</v>
      </c>
      <c r="AF185" s="11">
        <f>SUM($B186:AF186)</f>
        <v>0</v>
      </c>
      <c r="AG185" s="11">
        <f>SUM($B186:AG186)</f>
        <v>0</v>
      </c>
      <c r="AH185" s="11">
        <f>SUM($B186:AH186)</f>
        <v>0</v>
      </c>
      <c r="AI185" s="11">
        <f>SUM($B186:AI186)</f>
        <v>0</v>
      </c>
      <c r="AJ185" s="11">
        <f>SUM($B186:AJ186)</f>
        <v>0</v>
      </c>
      <c r="AK185" s="11">
        <f>SUM($B186:AK186)</f>
        <v>0</v>
      </c>
      <c r="AL185" s="11">
        <f>SUM($B186:AL186)</f>
        <v>0</v>
      </c>
      <c r="AM185" s="11">
        <f>SUM($B186:AM186)</f>
        <v>0</v>
      </c>
      <c r="AN185" s="11">
        <f>SUM($B186:AN186)</f>
        <v>0</v>
      </c>
      <c r="AO185" s="11">
        <f>SUM($B186:AO186)</f>
        <v>0</v>
      </c>
      <c r="AP185" s="11">
        <f>SUM($B186:AP186)</f>
        <v>0</v>
      </c>
      <c r="AQ185" s="11">
        <f>SUM($B186:AQ186)</f>
        <v>0</v>
      </c>
      <c r="AR185" s="11">
        <f>SUM($B186:AR186)</f>
        <v>0</v>
      </c>
      <c r="AS185" s="11">
        <f>SUM($B186:AS186)</f>
        <v>0</v>
      </c>
      <c r="AT185" s="11">
        <f>SUM($B186:AT186)</f>
        <v>0</v>
      </c>
      <c r="AU185" s="11">
        <f>SUM($B186:AU186)</f>
        <v>0</v>
      </c>
      <c r="AV185" s="11">
        <f>SUM($B186:AV186)</f>
        <v>0</v>
      </c>
      <c r="AW185" s="11">
        <f>SUM($B186:AW186)</f>
        <v>0</v>
      </c>
    </row>
    <row r="186" spans="1:49" ht="30">
      <c r="A186" s="10" t="s">
        <v>58</v>
      </c>
      <c r="B186" s="5">
        <v>0</v>
      </c>
      <c r="C186" s="7">
        <f>SUM(C68,C37,C7)</f>
        <v>0</v>
      </c>
      <c r="D186" s="7">
        <f aca="true" t="shared" si="3" ref="D186:AC186">SUM(D68,D37,D7)</f>
        <v>0</v>
      </c>
      <c r="E186" s="7">
        <f t="shared" si="3"/>
        <v>0</v>
      </c>
      <c r="F186" s="7">
        <f t="shared" si="3"/>
        <v>0</v>
      </c>
      <c r="G186" s="7">
        <f t="shared" si="3"/>
        <v>0</v>
      </c>
      <c r="H186" s="7">
        <f t="shared" si="3"/>
        <v>0</v>
      </c>
      <c r="I186" s="7">
        <f t="shared" si="3"/>
        <v>0</v>
      </c>
      <c r="J186" s="7">
        <f t="shared" si="3"/>
        <v>0</v>
      </c>
      <c r="K186" s="7">
        <f t="shared" si="3"/>
        <v>0</v>
      </c>
      <c r="L186" s="7">
        <f t="shared" si="3"/>
        <v>0</v>
      </c>
      <c r="M186" s="7">
        <f t="shared" si="3"/>
        <v>0</v>
      </c>
      <c r="N186" s="7">
        <f t="shared" si="3"/>
        <v>0</v>
      </c>
      <c r="O186" s="7">
        <f t="shared" si="3"/>
        <v>0</v>
      </c>
      <c r="P186" s="7">
        <f t="shared" si="3"/>
        <v>0</v>
      </c>
      <c r="Q186" s="7">
        <f t="shared" si="3"/>
        <v>0</v>
      </c>
      <c r="R186" s="7">
        <f t="shared" si="3"/>
        <v>0</v>
      </c>
      <c r="S186" s="7">
        <f t="shared" si="3"/>
        <v>0</v>
      </c>
      <c r="T186" s="7">
        <f t="shared" si="3"/>
        <v>0</v>
      </c>
      <c r="U186" s="7">
        <f t="shared" si="3"/>
        <v>0</v>
      </c>
      <c r="V186" s="7">
        <f t="shared" si="3"/>
        <v>0</v>
      </c>
      <c r="W186" s="7">
        <f t="shared" si="3"/>
        <v>0</v>
      </c>
      <c r="X186" s="7">
        <f t="shared" si="3"/>
        <v>0</v>
      </c>
      <c r="Y186" s="7">
        <f t="shared" si="3"/>
        <v>0</v>
      </c>
      <c r="Z186" s="7">
        <f t="shared" si="3"/>
        <v>0</v>
      </c>
      <c r="AA186" s="7">
        <f t="shared" si="3"/>
        <v>0</v>
      </c>
      <c r="AB186" s="7">
        <f t="shared" si="3"/>
        <v>0</v>
      </c>
      <c r="AC186" s="7">
        <f t="shared" si="3"/>
        <v>0</v>
      </c>
      <c r="AD186" s="7">
        <f aca="true" t="shared" si="4" ref="AD186:AW186">SUM(AD68,AD37,AD7)</f>
        <v>0</v>
      </c>
      <c r="AE186" s="7">
        <f t="shared" si="4"/>
        <v>0</v>
      </c>
      <c r="AF186" s="7">
        <f t="shared" si="4"/>
        <v>0</v>
      </c>
      <c r="AG186" s="7">
        <f t="shared" si="4"/>
        <v>0</v>
      </c>
      <c r="AH186" s="7">
        <f t="shared" si="4"/>
        <v>0</v>
      </c>
      <c r="AI186" s="7">
        <f t="shared" si="4"/>
        <v>0</v>
      </c>
      <c r="AJ186" s="7">
        <f t="shared" si="4"/>
        <v>0</v>
      </c>
      <c r="AK186" s="7">
        <f t="shared" si="4"/>
        <v>0</v>
      </c>
      <c r="AL186" s="7">
        <f t="shared" si="4"/>
        <v>0</v>
      </c>
      <c r="AM186" s="7">
        <f t="shared" si="4"/>
        <v>0</v>
      </c>
      <c r="AN186" s="7">
        <f t="shared" si="4"/>
        <v>0</v>
      </c>
      <c r="AO186" s="7">
        <f t="shared" si="4"/>
        <v>0</v>
      </c>
      <c r="AP186" s="7">
        <f t="shared" si="4"/>
        <v>0</v>
      </c>
      <c r="AQ186" s="7">
        <f t="shared" si="4"/>
        <v>0</v>
      </c>
      <c r="AR186" s="7">
        <f t="shared" si="4"/>
        <v>0</v>
      </c>
      <c r="AS186" s="7">
        <f t="shared" si="4"/>
        <v>0</v>
      </c>
      <c r="AT186" s="7">
        <f t="shared" si="4"/>
        <v>0</v>
      </c>
      <c r="AU186" s="7">
        <f t="shared" si="4"/>
        <v>0</v>
      </c>
      <c r="AV186" s="7">
        <f t="shared" si="4"/>
        <v>0</v>
      </c>
      <c r="AW186" s="7">
        <f t="shared" si="4"/>
        <v>0</v>
      </c>
    </row>
    <row r="187" ht="15">
      <c r="Y187" s="15"/>
    </row>
    <row r="188" ht="15">
      <c r="U188" s="26">
        <f>+U1+U32+U63+U93+U123+U152</f>
        <v>643238291</v>
      </c>
    </row>
    <row r="189" ht="15">
      <c r="U189" s="27">
        <f>+U188/A181</f>
        <v>0.5298865499056811</v>
      </c>
    </row>
    <row r="225" spans="2:5" ht="15">
      <c r="B225" s="31"/>
      <c r="C225" s="31"/>
      <c r="D225" s="32"/>
      <c r="E225" s="32"/>
    </row>
    <row r="226" spans="2:5" ht="15">
      <c r="B226" s="20"/>
      <c r="C226" s="21"/>
      <c r="D226" s="20"/>
      <c r="E226" s="21"/>
    </row>
    <row r="227" spans="2:5" ht="15">
      <c r="B227" s="20"/>
      <c r="C227" s="21"/>
      <c r="D227" s="20"/>
      <c r="E227" s="21"/>
    </row>
    <row r="228" spans="2:5" ht="15">
      <c r="B228" s="20"/>
      <c r="C228" s="21"/>
      <c r="D228" s="20"/>
      <c r="E228" s="21"/>
    </row>
    <row r="229" spans="2:5" ht="15">
      <c r="B229" s="20"/>
      <c r="C229" s="21"/>
      <c r="D229" s="20"/>
      <c r="E229" s="21"/>
    </row>
    <row r="230" spans="2:5" ht="15">
      <c r="B230" s="20"/>
      <c r="C230" s="21"/>
      <c r="D230" s="20"/>
      <c r="E230" s="21"/>
    </row>
    <row r="231" spans="2:5" ht="15">
      <c r="B231" s="20"/>
      <c r="C231" s="21"/>
      <c r="D231" s="20"/>
      <c r="E231" s="21"/>
    </row>
  </sheetData>
  <sheetProtection/>
  <mergeCells count="2">
    <mergeCell ref="B225:C225"/>
    <mergeCell ref="D225:E225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subject/>
  <dc:creator>HUD</dc:creator>
  <cp:keywords/>
  <dc:description/>
  <cp:lastModifiedBy>Donna Lange</cp:lastModifiedBy>
  <cp:lastPrinted>2019-10-01T14:45:31Z</cp:lastPrinted>
  <dcterms:created xsi:type="dcterms:W3CDTF">2012-04-19T15:15:44Z</dcterms:created>
  <dcterms:modified xsi:type="dcterms:W3CDTF">2019-10-01T14:45:35Z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  <property fmtid="{D5CDD505-2E9C-101B-9397-08002B2CF9AE}" pid="7" name="PublishingContact">
    <vt:lpwstr/>
  </property>
  <property fmtid="{D5CDD505-2E9C-101B-9397-08002B2CF9AE}" pid="8" name="SeoBrowserTitle">
    <vt:lpwstr/>
  </property>
  <property fmtid="{D5CDD505-2E9C-101B-9397-08002B2CF9AE}" pid="9" name="SeoKeywords">
    <vt:lpwstr/>
  </property>
  <property fmtid="{D5CDD505-2E9C-101B-9397-08002B2CF9AE}" pid="10" name="Transparency_headline">
    <vt:lpwstr/>
  </property>
  <property fmtid="{D5CDD505-2E9C-101B-9397-08002B2CF9AE}" pid="11" name="Commissioner_img">
    <vt:lpwstr/>
  </property>
  <property fmtid="{D5CDD505-2E9C-101B-9397-08002B2CF9AE}" pid="12" name="Order">
    <vt:lpwstr>255500.000000000</vt:lpwstr>
  </property>
  <property fmtid="{D5CDD505-2E9C-101B-9397-08002B2CF9AE}" pid="13" name="PublishingRollupImage">
    <vt:lpwstr/>
  </property>
  <property fmtid="{D5CDD505-2E9C-101B-9397-08002B2CF9AE}" pid="14" name="Twitter_content">
    <vt:lpwstr/>
  </property>
  <property fmtid="{D5CDD505-2E9C-101B-9397-08002B2CF9AE}" pid="15" name="Commissioner_title_2">
    <vt:lpwstr/>
  </property>
  <property fmtid="{D5CDD505-2E9C-101B-9397-08002B2CF9AE}" pid="16" name="Content_area_1">
    <vt:lpwstr/>
  </property>
  <property fmtid="{D5CDD505-2E9C-101B-9397-08002B2CF9AE}" pid="17" name="QL-link-1">
    <vt:lpwstr/>
  </property>
  <property fmtid="{D5CDD505-2E9C-101B-9397-08002B2CF9AE}" pid="18" name="PublishingContactEmail">
    <vt:lpwstr/>
  </property>
  <property fmtid="{D5CDD505-2E9C-101B-9397-08002B2CF9AE}" pid="19" name="Transparency_title">
    <vt:lpwstr/>
  </property>
  <property fmtid="{D5CDD505-2E9C-101B-9397-08002B2CF9AE}" pid="20" name="Commissioner_content">
    <vt:lpwstr/>
  </property>
  <property fmtid="{D5CDD505-2E9C-101B-9397-08002B2CF9AE}" pid="21" name="QuickLink-Icon-1">
    <vt:lpwstr/>
  </property>
  <property fmtid="{D5CDD505-2E9C-101B-9397-08002B2CF9AE}" pid="22" name="News_content">
    <vt:lpwstr/>
  </property>
  <property fmtid="{D5CDD505-2E9C-101B-9397-08002B2CF9AE}" pid="23" name="Commissioner_headline">
    <vt:lpwstr/>
  </property>
  <property fmtid="{D5CDD505-2E9C-101B-9397-08002B2CF9AE}" pid="24" name="Content_area_5">
    <vt:lpwstr/>
  </property>
  <property fmtid="{D5CDD505-2E9C-101B-9397-08002B2CF9AE}" pid="25" name="xd_Signature">
    <vt:lpwstr/>
  </property>
  <property fmtid="{D5CDD505-2E9C-101B-9397-08002B2CF9AE}" pid="26" name="PublishingIsFurlPage">
    <vt:lpwstr/>
  </property>
  <property fmtid="{D5CDD505-2E9C-101B-9397-08002B2CF9AE}" pid="27" name="News_title">
    <vt:lpwstr/>
  </property>
  <property fmtid="{D5CDD505-2E9C-101B-9397-08002B2CF9AE}" pid="28" name="Commissioner_title_1">
    <vt:lpwstr/>
  </property>
  <property fmtid="{D5CDD505-2E9C-101B-9397-08002B2CF9AE}" pid="29" name="xd_ProgID">
    <vt:lpwstr/>
  </property>
  <property fmtid="{D5CDD505-2E9C-101B-9397-08002B2CF9AE}" pid="30" name="PublishingStartDate">
    <vt:lpwstr/>
  </property>
  <property fmtid="{D5CDD505-2E9C-101B-9397-08002B2CF9AE}" pid="31" name="RobotsNoIndex">
    <vt:lpwstr/>
  </property>
  <property fmtid="{D5CDD505-2E9C-101B-9397-08002B2CF9AE}" pid="32" name="Content_area_4">
    <vt:lpwstr/>
  </property>
  <property fmtid="{D5CDD505-2E9C-101B-9397-08002B2CF9AE}" pid="33" name="QuickLink-Icon-4">
    <vt:lpwstr/>
  </property>
  <property fmtid="{D5CDD505-2E9C-101B-9397-08002B2CF9AE}" pid="34" name="QL-link-4">
    <vt:lpwstr/>
  </property>
  <property fmtid="{D5CDD505-2E9C-101B-9397-08002B2CF9AE}" pid="35" name="PublishingExpirationDate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display_urn:schemas-microsoft-com:office:office#Author">
    <vt:lpwstr>System Account</vt:lpwstr>
  </property>
  <property fmtid="{D5CDD505-2E9C-101B-9397-08002B2CF9AE}" pid="39" name="SeoMetaDescription">
    <vt:lpwstr/>
  </property>
  <property fmtid="{D5CDD505-2E9C-101B-9397-08002B2CF9AE}" pid="40" name="PublishingVariationRelationshipLinkFieldID">
    <vt:lpwstr/>
  </property>
  <property fmtid="{D5CDD505-2E9C-101B-9397-08002B2CF9AE}" pid="41" name="Division_img">
    <vt:lpwstr/>
  </property>
  <property fmtid="{D5CDD505-2E9C-101B-9397-08002B2CF9AE}" pid="42" name="wic_System_Copyright">
    <vt:lpwstr/>
  </property>
  <property fmtid="{D5CDD505-2E9C-101B-9397-08002B2CF9AE}" pid="43" name="QL-link-3">
    <vt:lpwstr/>
  </property>
  <property fmtid="{D5CDD505-2E9C-101B-9397-08002B2CF9AE}" pid="44" name="PublishingContactName">
    <vt:lpwstr/>
  </property>
  <property fmtid="{D5CDD505-2E9C-101B-9397-08002B2CF9AE}" pid="45" name="Transparency_content">
    <vt:lpwstr/>
  </property>
  <property fmtid="{D5CDD505-2E9C-101B-9397-08002B2CF9AE}" pid="46" name="_SourceUrl">
    <vt:lpwstr/>
  </property>
  <property fmtid="{D5CDD505-2E9C-101B-9397-08002B2CF9AE}" pid="47" name="_SharedFileIndex">
    <vt:lpwstr/>
  </property>
  <property fmtid="{D5CDD505-2E9C-101B-9397-08002B2CF9AE}" pid="48" name="Publications_content">
    <vt:lpwstr/>
  </property>
  <property fmtid="{D5CDD505-2E9C-101B-9397-08002B2CF9AE}" pid="49" name="Comments">
    <vt:lpwstr/>
  </property>
  <property fmtid="{D5CDD505-2E9C-101B-9397-08002B2CF9AE}" pid="50" name="Transparency_img">
    <vt:lpwstr/>
  </property>
  <property fmtid="{D5CDD505-2E9C-101B-9397-08002B2CF9AE}" pid="51" name="Twitter_title">
    <vt:lpwstr/>
  </property>
  <property fmtid="{D5CDD505-2E9C-101B-9397-08002B2CF9AE}" pid="52" name="Content_area_3">
    <vt:lpwstr/>
  </property>
  <property fmtid="{D5CDD505-2E9C-101B-9397-08002B2CF9AE}" pid="53" name="PublishingPageLayout">
    <vt:lpwstr/>
  </property>
  <property fmtid="{D5CDD505-2E9C-101B-9397-08002B2CF9AE}" pid="54" name="QuickLink-Icon-3">
    <vt:lpwstr/>
  </property>
  <property fmtid="{D5CDD505-2E9C-101B-9397-08002B2CF9AE}" pid="55" name="Publications_title">
    <vt:lpwstr/>
  </property>
  <property fmtid="{D5CDD505-2E9C-101B-9397-08002B2CF9AE}" pid="56" name="Content_area_2">
    <vt:lpwstr/>
  </property>
  <property fmtid="{D5CDD505-2E9C-101B-9397-08002B2CF9AE}" pid="57" name="QL-link-2">
    <vt:lpwstr/>
  </property>
  <property fmtid="{D5CDD505-2E9C-101B-9397-08002B2CF9AE}" pid="58" name="display_urn:schemas-microsoft-com:office:office#Editor">
    <vt:lpwstr>System Account</vt:lpwstr>
  </property>
  <property fmtid="{D5CDD505-2E9C-101B-9397-08002B2CF9AE}" pid="59" name="TemplateUrl">
    <vt:lpwstr/>
  </property>
  <property fmtid="{D5CDD505-2E9C-101B-9397-08002B2CF9AE}" pid="60" name="Audience">
    <vt:lpwstr/>
  </property>
  <property fmtid="{D5CDD505-2E9C-101B-9397-08002B2CF9AE}" pid="61" name="QuickLink-Icon-2">
    <vt:lpwstr/>
  </property>
</Properties>
</file>